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P:\INDUSTRY HR DEVELOPMENT\Regional HR Consultants\Interior\Compensation Project\Comp Worksheet Template &amp; Pay Statement Samples\"/>
    </mc:Choice>
  </mc:AlternateContent>
  <xr:revisionPtr revIDLastSave="0" documentId="13_ncr:1_{7C4903C0-3F73-4C4C-87D7-F777E5AE1BB5}" xr6:coauthVersionLast="36" xr6:coauthVersionMax="36" xr10:uidLastSave="{00000000-0000-0000-0000-000000000000}"/>
  <bookViews>
    <workbookView xWindow="0" yWindow="0" windowWidth="19170" windowHeight="6315" xr2:uid="{A4353820-6C34-4CAA-8D75-383CE898B1A1}"/>
  </bookViews>
  <sheets>
    <sheet name="Instructions" sheetId="4" r:id="rId1"/>
    <sheet name="Annual Pay Statement" sheetId="1" r:id="rId2"/>
    <sheet name="Pay Statement Letter Template" sheetId="2" r:id="rId3"/>
    <sheet name="Compensation Worksheet Template" sheetId="6"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8" i="1" l="1"/>
  <c r="I28" i="6"/>
  <c r="F28" i="6"/>
  <c r="C28" i="6"/>
  <c r="B6" i="1" l="1"/>
  <c r="C46" i="1" l="1"/>
  <c r="F4" i="6" l="1"/>
  <c r="C4" i="6"/>
  <c r="I32" i="6" l="1"/>
  <c r="F32" i="6"/>
  <c r="C32" i="6"/>
  <c r="I31" i="6"/>
  <c r="F31" i="6"/>
  <c r="C31" i="6"/>
  <c r="I30" i="6"/>
  <c r="F30" i="6"/>
  <c r="C30" i="6"/>
  <c r="I29" i="6"/>
  <c r="F29" i="6"/>
  <c r="C29" i="6"/>
  <c r="I27" i="6"/>
  <c r="F27" i="6"/>
  <c r="C27" i="6"/>
  <c r="I26" i="6"/>
  <c r="F26" i="6"/>
  <c r="C26" i="6"/>
  <c r="I25" i="6"/>
  <c r="F25" i="6"/>
  <c r="C25" i="6"/>
  <c r="I24" i="6"/>
  <c r="F24" i="6"/>
  <c r="C24" i="6"/>
  <c r="I22" i="6"/>
  <c r="F22" i="6"/>
  <c r="C22" i="6"/>
  <c r="I21" i="6"/>
  <c r="C21" i="6"/>
  <c r="I20" i="6"/>
  <c r="F20" i="6"/>
  <c r="C20" i="6"/>
  <c r="I19" i="6"/>
  <c r="F19" i="6"/>
  <c r="I18" i="6"/>
  <c r="F18" i="6"/>
  <c r="I17" i="6"/>
  <c r="F17" i="6"/>
  <c r="I16" i="6"/>
  <c r="F16" i="6"/>
  <c r="I15" i="6"/>
  <c r="F15" i="6"/>
  <c r="I14" i="6"/>
  <c r="F14" i="6"/>
  <c r="I13" i="6"/>
  <c r="F13" i="6"/>
  <c r="I12" i="6"/>
  <c r="F12" i="6"/>
  <c r="C12" i="6"/>
  <c r="I11" i="6"/>
  <c r="F11" i="6"/>
  <c r="C11" i="6"/>
  <c r="I10" i="6"/>
  <c r="F10" i="6"/>
  <c r="C10" i="6"/>
  <c r="I9" i="6"/>
  <c r="F9" i="6"/>
  <c r="C9" i="6"/>
  <c r="I8" i="6"/>
  <c r="F8" i="6"/>
  <c r="C8" i="6"/>
  <c r="I7" i="6"/>
  <c r="F7" i="6"/>
  <c r="C7" i="6"/>
  <c r="I6" i="6"/>
  <c r="F6" i="6"/>
  <c r="C6" i="6"/>
  <c r="I5" i="6"/>
  <c r="F5" i="6"/>
  <c r="C5" i="6"/>
  <c r="I4" i="6"/>
  <c r="I33" i="6" l="1"/>
  <c r="J34" i="6" s="1"/>
  <c r="F33" i="6"/>
  <c r="G34" i="6" s="1"/>
  <c r="C33" i="6"/>
  <c r="D34" i="6" s="1"/>
  <c r="B35" i="6" l="1"/>
  <c r="C40" i="1"/>
  <c r="C14" i="1"/>
  <c r="C51" i="1"/>
  <c r="C45" i="1"/>
  <c r="C47" i="1"/>
  <c r="C49" i="1"/>
  <c r="C50" i="1"/>
  <c r="C52" i="1"/>
  <c r="C44" i="1"/>
  <c r="C53" i="1" l="1"/>
  <c r="C39" i="1"/>
  <c r="C42" i="1" s="1"/>
  <c r="B21" i="1"/>
  <c r="C26" i="1"/>
  <c r="B11" i="1"/>
  <c r="B10" i="1"/>
  <c r="B8" i="1" s="1"/>
  <c r="B9" i="1"/>
  <c r="C16" i="1" l="1"/>
  <c r="C20" i="1"/>
  <c r="C19" i="1"/>
  <c r="C18" i="1"/>
  <c r="B12" i="1"/>
  <c r="C23" i="1"/>
  <c r="C30" i="1"/>
  <c r="C31" i="1"/>
  <c r="C32" i="1"/>
  <c r="C34" i="1"/>
  <c r="C33" i="1"/>
  <c r="C29" i="1"/>
  <c r="C35" i="1"/>
  <c r="C36" i="1"/>
  <c r="C24" i="1"/>
  <c r="C17" i="1"/>
  <c r="C25" i="1"/>
  <c r="C27" i="1" l="1"/>
  <c r="C21" i="1"/>
  <c r="C37" i="1"/>
  <c r="C54" i="1" l="1"/>
  <c r="D44" i="1" l="1"/>
  <c r="D48" i="1"/>
  <c r="D53" i="1"/>
  <c r="D45" i="1"/>
  <c r="D36" i="1"/>
  <c r="D31" i="1"/>
  <c r="D46" i="1"/>
  <c r="D20" i="1"/>
  <c r="D25" i="1"/>
  <c r="D42" i="1"/>
  <c r="D51" i="1"/>
  <c r="D39" i="1"/>
  <c r="D27" i="1"/>
  <c r="D50" i="1"/>
  <c r="D29" i="1"/>
  <c r="D30" i="1"/>
  <c r="D14" i="1"/>
  <c r="D49" i="1"/>
  <c r="D17" i="1"/>
  <c r="D26" i="1"/>
  <c r="D16" i="1"/>
  <c r="D34" i="1"/>
  <c r="D24" i="1"/>
  <c r="D52" i="1"/>
  <c r="D32" i="1"/>
  <c r="D23" i="1"/>
  <c r="D21" i="1"/>
  <c r="D18" i="1"/>
  <c r="D35" i="1"/>
  <c r="D40" i="1"/>
  <c r="D33" i="1"/>
  <c r="D37" i="1"/>
  <c r="D19" i="1"/>
  <c r="D47" i="1"/>
  <c r="D41" i="1"/>
  <c r="D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Maris Bourdin</author>
    <author>Sarah Moseley</author>
  </authors>
  <commentList>
    <comment ref="B14" authorId="0" shapeId="0" xr:uid="{9319C393-A853-4AE2-9D65-22DA5219B113}">
      <text>
        <r>
          <rPr>
            <sz val="9"/>
            <color indexed="81"/>
            <rFont val="Tahoma"/>
            <family val="2"/>
          </rPr>
          <t>In this section, allotments are placeholders only or, where apllicable, Employment Standards minimums. Update for your business' specifics on the Worksheet Template tab and remember to link it to here.</t>
        </r>
      </text>
    </comment>
    <comment ref="B23" authorId="0" shapeId="0" xr:uid="{4DB33C43-D1A4-4DAF-B09E-119EE394E598}">
      <text>
        <r>
          <rPr>
            <sz val="9"/>
            <color indexed="81"/>
            <rFont val="Tahoma"/>
            <family val="2"/>
          </rPr>
          <t>2024 rates shown; review and update annnually</t>
        </r>
      </text>
    </comment>
    <comment ref="B24" authorId="0" shapeId="0" xr:uid="{7C6D9B54-7F50-442D-87F0-DD8ED185C330}">
      <text>
        <r>
          <rPr>
            <sz val="9"/>
            <color indexed="81"/>
            <rFont val="Tahoma"/>
            <family val="2"/>
          </rPr>
          <t>2024 rates shown; review and update annnually</t>
        </r>
      </text>
    </comment>
    <comment ref="B25" authorId="0" shapeId="0" xr:uid="{A508D14A-3B4F-4F42-83D3-54D1D169DA06}">
      <text>
        <r>
          <rPr>
            <sz val="9"/>
            <color indexed="81"/>
            <rFont val="Tahoma"/>
            <family val="2"/>
          </rPr>
          <t>1.95% is the 2024 rate for businesses with over $1.5M payroll. Businesses with payrolls below $1M are exempt.  Please see the notes at the bottom of the sheet regarding EHT and adjust for your business' situation.</t>
        </r>
      </text>
    </comment>
    <comment ref="B26" authorId="0" shapeId="0" xr:uid="{B1CD8D83-6785-4AE8-87EC-04EABAFDF7DE}">
      <text>
        <r>
          <rPr>
            <sz val="9"/>
            <color indexed="81"/>
            <rFont val="Tahoma"/>
            <family val="2"/>
          </rPr>
          <t>2024 average base premium rate shown.  Premiums are dependent on sector averages and individual company safety records, so adjust for your actual business premium rate.</t>
        </r>
      </text>
    </comment>
    <comment ref="B28" authorId="0" shapeId="0" xr:uid="{7F15EA20-29BA-4D7F-868B-7DDA5DCF3993}">
      <text>
        <r>
          <rPr>
            <sz val="9"/>
            <color indexed="81"/>
            <rFont val="Tahoma"/>
            <family val="2"/>
          </rPr>
          <t>Percentages are placeholders only, adjust for your business' specifics on the Worksheet Template tab and remember to link here</t>
        </r>
      </text>
    </comment>
    <comment ref="B38" authorId="1" shapeId="0" xr:uid="{03C8C2AC-CF5B-41F7-BC9D-21A295C4BF18}">
      <text>
        <r>
          <rPr>
            <b/>
            <sz val="9"/>
            <color indexed="81"/>
            <rFont val="Tahoma"/>
            <family val="2"/>
          </rPr>
          <t>Sarah Moseley:</t>
        </r>
        <r>
          <rPr>
            <sz val="9"/>
            <color indexed="81"/>
            <rFont val="Tahoma"/>
            <family val="2"/>
          </rPr>
          <t xml:space="preserve">
In this section, allotments are placeholders only. Update for your business' specifics on the Worksheet Template tab and remember to link it to here.</t>
        </r>
      </text>
    </comment>
    <comment ref="A43" authorId="1" shapeId="0" xr:uid="{8179C49F-9B99-4347-9F76-9B7D11093F48}">
      <text>
        <r>
          <rPr>
            <b/>
            <sz val="9"/>
            <color indexed="81"/>
            <rFont val="Tahoma"/>
            <family val="2"/>
          </rPr>
          <t>Sarah Moseley:</t>
        </r>
        <r>
          <rPr>
            <sz val="9"/>
            <color indexed="81"/>
            <rFont val="Tahoma"/>
            <family val="2"/>
          </rPr>
          <t xml:space="preserve">
In this section, allotments are placeholders only. Update for your business' specifics on the Worksheet Template tab and remember to link it to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Sarah Moseley</author>
  </authors>
  <commentList>
    <comment ref="B3" authorId="0" shapeId="0" xr:uid="{6616CF98-1F72-4A49-9FF6-B3CB5F733857}">
      <text>
        <r>
          <rPr>
            <b/>
            <sz val="9"/>
            <color indexed="81"/>
            <rFont val="Tahoma"/>
            <family val="2"/>
          </rPr>
          <t>Sarah Moseley:</t>
        </r>
        <r>
          <rPr>
            <sz val="9"/>
            <color indexed="81"/>
            <rFont val="Tahoma"/>
            <family val="2"/>
          </rPr>
          <t xml:space="preserve">
Input total hours per season expected to be worked per position</t>
        </r>
      </text>
    </comment>
    <comment ref="E3" authorId="0" shapeId="0" xr:uid="{CC4CE4AA-D4D8-4913-865E-AE3FE6796ACE}">
      <text>
        <r>
          <rPr>
            <b/>
            <sz val="9"/>
            <color indexed="81"/>
            <rFont val="Tahoma"/>
            <family val="2"/>
          </rPr>
          <t>Sarah Moseley:</t>
        </r>
        <r>
          <rPr>
            <sz val="9"/>
            <color indexed="81"/>
            <rFont val="Tahoma"/>
            <family val="2"/>
          </rPr>
          <t xml:space="preserve">
Input total hours per season expected to be worked per position
</t>
        </r>
      </text>
    </comment>
  </commentList>
</comments>
</file>

<file path=xl/sharedStrings.xml><?xml version="1.0" encoding="utf-8"?>
<sst xmlns="http://schemas.openxmlformats.org/spreadsheetml/2006/main" count="186" uniqueCount="155">
  <si>
    <t>$ Amount, # Days 
or % of Base Salary</t>
  </si>
  <si>
    <t>$ Equivalent</t>
  </si>
  <si>
    <t>% of Total 
Compensation</t>
  </si>
  <si>
    <t>Hours worked per week</t>
  </si>
  <si>
    <t>Equivalent Daily rate</t>
  </si>
  <si>
    <t>Hours worked per year</t>
  </si>
  <si>
    <t xml:space="preserve">Average # of workdays in a year </t>
  </si>
  <si>
    <t xml:space="preserve"> </t>
  </si>
  <si>
    <t>Days worked - actual</t>
  </si>
  <si>
    <t>Vacation</t>
  </si>
  <si>
    <t>Sick Leave</t>
  </si>
  <si>
    <t>Statutory Holidays</t>
  </si>
  <si>
    <t>Training Time Off</t>
  </si>
  <si>
    <t>Statutory Employee Remittance 1 - EI</t>
  </si>
  <si>
    <t>Statutory Employee Remittance 2 - Federal pension CPP</t>
  </si>
  <si>
    <t>Safety Statutory Remittances - Workers' Compensation</t>
  </si>
  <si>
    <t>Professional Dues/Memberships</t>
  </si>
  <si>
    <t>Other Cash Compensation</t>
  </si>
  <si>
    <t>Other Employee Benefits</t>
  </si>
  <si>
    <t>Base Salary</t>
  </si>
  <si>
    <t>Equivalent Hourly Wage Rate</t>
  </si>
  <si>
    <t>Group Life Insurance Benefits</t>
  </si>
  <si>
    <t>Short-Term Disability Insurance Benefits</t>
  </si>
  <si>
    <t>Long-Term Disability Insurance Benefits</t>
  </si>
  <si>
    <t>AD&amp;D Insurance Benefits</t>
  </si>
  <si>
    <t>Extended Health - Medical and Dental Premiums Benefit</t>
  </si>
  <si>
    <t>Contributions to Retirement Plan - Matching RRSP</t>
  </si>
  <si>
    <t>Paid Time Off (Personal or Other Leaves)</t>
  </si>
  <si>
    <t>Employee Family Assistance Program</t>
  </si>
  <si>
    <t>Health &amp; Wellness Program</t>
  </si>
  <si>
    <t>Cell Phone Allowance</t>
  </si>
  <si>
    <t>Transportation Assistance Program</t>
  </si>
  <si>
    <t>Amenities (snacks, meals, etc.)</t>
  </si>
  <si>
    <t>Perks &amp; Benefits (ski or golf pass, discounts, etc.</t>
  </si>
  <si>
    <t>Performance or Retention Bonus</t>
  </si>
  <si>
    <t>Social Fund (celebrations, etc.)</t>
  </si>
  <si>
    <t>Training/Development Costs</t>
  </si>
  <si>
    <t>Paid Time Off Total (Days)</t>
  </si>
  <si>
    <t>Annual Base Wages Total ($ Amount)</t>
  </si>
  <si>
    <t>Statutory Remittances Total ($ Amount)</t>
  </si>
  <si>
    <t>Benefits Total ($ Amount)</t>
  </si>
  <si>
    <t>Other Programs and Services Provided to you Annually ($ Amount)</t>
  </si>
  <si>
    <t>Additional Monetary Compensation Total ($ Amount)</t>
  </si>
  <si>
    <t>Other Programs and Services Total ($ Amount)</t>
  </si>
  <si>
    <t>Annual Pay Statement: Total Compensation for [Insert Employee Name]</t>
  </si>
  <si>
    <t>Annual Performance Increase</t>
  </si>
  <si>
    <r>
      <t xml:space="preserve">Paid Time Off </t>
    </r>
    <r>
      <rPr>
        <sz val="12"/>
        <rFont val="Calibri"/>
        <family val="2"/>
        <scheme val="minor"/>
      </rPr>
      <t>(# Days)</t>
    </r>
  </si>
  <si>
    <r>
      <t xml:space="preserve">Mandatory Statutory Remittances </t>
    </r>
    <r>
      <rPr>
        <sz val="12"/>
        <rFont val="Calibri"/>
        <family val="2"/>
      </rPr>
      <t>(% of Base Salary)</t>
    </r>
  </si>
  <si>
    <r>
      <t>Benefits</t>
    </r>
    <r>
      <rPr>
        <sz val="12"/>
        <rFont val="Calibri"/>
        <family val="2"/>
      </rPr>
      <t xml:space="preserve"> (% of Base Salary)</t>
    </r>
  </si>
  <si>
    <r>
      <t xml:space="preserve">Additional Monetary Compensation </t>
    </r>
    <r>
      <rPr>
        <sz val="12"/>
        <rFont val="Calibri"/>
        <family val="2"/>
      </rPr>
      <t>($ Amount)</t>
    </r>
  </si>
  <si>
    <t>Total Compensation Component</t>
  </si>
  <si>
    <r>
      <t xml:space="preserve">Annual Base Wages (Hourly) or Salary </t>
    </r>
    <r>
      <rPr>
        <sz val="12"/>
        <color theme="1"/>
        <rFont val="Calibri"/>
        <family val="2"/>
        <scheme val="minor"/>
      </rPr>
      <t>($ Amount)</t>
    </r>
  </si>
  <si>
    <t xml:space="preserve">Employee Name </t>
  </si>
  <si>
    <t xml:space="preserve">Dear [First Name]: </t>
  </si>
  <si>
    <t xml:space="preserve">Thank you for all you do for [Company].   </t>
  </si>
  <si>
    <t>Total Compensation Value</t>
  </si>
  <si>
    <t>Type of Compensation</t>
  </si>
  <si>
    <t>Allotment</t>
  </si>
  <si>
    <t>Base Salary or Hourly Wage</t>
  </si>
  <si>
    <t>Number of Positions</t>
  </si>
  <si>
    <t>Total Compensation Per Position</t>
  </si>
  <si>
    <t>Total Compensation Per # of Positions</t>
  </si>
  <si>
    <t>Total All Positions</t>
  </si>
  <si>
    <t>Perks &amp; Benefits (ski or golf pass, discounts, etc.)</t>
  </si>
  <si>
    <r>
      <t>Number of Positions</t>
    </r>
    <r>
      <rPr>
        <b/>
        <sz val="8"/>
        <color rgb="FFFF0000"/>
        <rFont val="Arial"/>
        <family val="2"/>
      </rPr>
      <t>4</t>
    </r>
  </si>
  <si>
    <r>
      <t>Number of Positions</t>
    </r>
    <r>
      <rPr>
        <b/>
        <sz val="8"/>
        <color rgb="FFFF0000"/>
        <rFont val="Arial"/>
        <family val="2"/>
      </rPr>
      <t>7</t>
    </r>
  </si>
  <si>
    <r>
      <t>$ Equivalent</t>
    </r>
    <r>
      <rPr>
        <b/>
        <sz val="8"/>
        <color rgb="FFFF0000"/>
        <rFont val="Arial"/>
        <family val="2"/>
      </rPr>
      <t>6</t>
    </r>
  </si>
  <si>
    <r>
      <t>Allotment</t>
    </r>
    <r>
      <rPr>
        <b/>
        <sz val="8"/>
        <color rgb="FFFF0000"/>
        <rFont val="Arial"/>
        <family val="2"/>
      </rPr>
      <t>3</t>
    </r>
  </si>
  <si>
    <r>
      <t>$ Equivalent</t>
    </r>
    <r>
      <rPr>
        <b/>
        <sz val="8"/>
        <color rgb="FFFF0000"/>
        <rFont val="Arial"/>
        <family val="2"/>
      </rPr>
      <t>3</t>
    </r>
  </si>
  <si>
    <r>
      <t>Allotment</t>
    </r>
    <r>
      <rPr>
        <b/>
        <sz val="8"/>
        <color rgb="FFFF0000"/>
        <rFont val="Arial"/>
        <family val="2"/>
      </rPr>
      <t>2</t>
    </r>
  </si>
  <si>
    <r>
      <t xml:space="preserve">While pay is the largest component of your total compensation with us </t>
    </r>
    <r>
      <rPr>
        <sz val="12"/>
        <rFont val="Calibri"/>
        <family val="2"/>
        <scheme val="minor"/>
      </rPr>
      <t>is your base wage</t>
    </r>
    <r>
      <rPr>
        <sz val="12"/>
        <color theme="1"/>
        <rFont val="Calibri"/>
        <family val="2"/>
        <scheme val="minor"/>
      </rPr>
      <t xml:space="preserve">, the overall value of your total compensation package is more than what you see on pay stubs and is detailed as follows. Please ask if you have any further questions. </t>
    </r>
  </si>
  <si>
    <t>Paid Time Off (Personal or Other Leaves; early dismissal, office closures for holidays or snow days, etc.)</t>
  </si>
  <si>
    <t>Statutory Employee Remittance 1 - Employment Insurance (EI)</t>
  </si>
  <si>
    <t>Statutory Employee Remittance 2 - Federal Pension (CPP)</t>
  </si>
  <si>
    <t>Accidental Death &amp; Dismemberment (AD&amp;D) Insurance Benefits</t>
  </si>
  <si>
    <t>Training/Development Costs (course or development fees only as wage is captured in Training Time Off)</t>
  </si>
  <si>
    <t>Social Fund (birthday gifts, celebrations, etc.)</t>
  </si>
  <si>
    <t xml:space="preserve">If needed, add columns to existing for number of each type of position.  </t>
  </si>
  <si>
    <t>If you want to determine a per employee cost, add a column to multiply the number of position types by the individual costs and then average that to get the per employee cost</t>
  </si>
  <si>
    <t>If you want to look at year over year changes as a percentage of increase or decrease, add a column and input the formula</t>
  </si>
  <si>
    <t xml:space="preserve">  Position: </t>
  </si>
  <si>
    <t xml:space="preserve">  Department: </t>
  </si>
  <si>
    <t>Annual Pay Statement Template</t>
  </si>
  <si>
    <t>While it does include the base wage or salary, it also includes the [many] other components of compensation and you may be surprised at the</t>
  </si>
  <si>
    <t>true value of what you are already offering.</t>
  </si>
  <si>
    <t>The time of year these are typically given to employees is after any performance review and compensation adjustments, whenever that may be for your business.</t>
  </si>
  <si>
    <t>If your business does not yet do annual compensation adjustments, they can be done to coincide with fiscal or calendar year starts or seasonal start up times.</t>
  </si>
  <si>
    <t xml:space="preserve">What is a pay statement: </t>
  </si>
  <si>
    <t xml:space="preserve">Timing: </t>
  </si>
  <si>
    <t>How to Use:</t>
  </si>
  <si>
    <t>Pay Statement Letter Template</t>
  </si>
  <si>
    <t>In a highly competitive attraction and retention market, keeping the value of what you offer "top of mind" for your employees may give you a competitive advantage over other</t>
  </si>
  <si>
    <t>businesses who choose not to use these. These are best practice tools used in other industries with whom tourism  &amp; hospitality now directly competes with for talent.</t>
  </si>
  <si>
    <t xml:space="preserve">How to use: </t>
  </si>
  <si>
    <t>Customize this sample pay statement letter template which can accompany the pay statement itself. Put a copy of the letter and pay statement in each employee's paper or electronic file.</t>
  </si>
  <si>
    <t>Compensation Worksheet</t>
  </si>
  <si>
    <t>Advantages of using a compensation worksheet:</t>
  </si>
  <si>
    <t xml:space="preserve">Advantages of using a pay statement: </t>
  </si>
  <si>
    <t xml:space="preserve">Advantages of using a pay statement letter: </t>
  </si>
  <si>
    <t>Linking a compensation worksheet to an annual pay statement additionally makes it easy to communicate the true value of total compensation to every employee.</t>
  </si>
  <si>
    <t>How to use:</t>
  </si>
  <si>
    <t>Contact go2HR Regional HR Consultant</t>
  </si>
  <si>
    <t xml:space="preserve">INSTRUCTIONS for using the Annual Pay Statement, letter and compensation worksheet templates are below. </t>
  </si>
  <si>
    <t xml:space="preserve">At any time, feel free to contact your Regional HR Consultant for assistance via our website: </t>
  </si>
  <si>
    <t>It is assumed that users have some familiarlity with using Excel, or a similar spreadsheet software, and a basic level of experience with formulas and cell references</t>
  </si>
  <si>
    <t>By using a compensation worksheet, businesses can see and calculate at-a-glance effects and costs to changing or adding  different compensatory items.</t>
  </si>
  <si>
    <t>Before you start customizing for your business note that it is the Compensation Worksheet Template for accommodation that is linked to the Annual Pay Statement Template and</t>
  </si>
  <si>
    <t>it is further recommended that you click around to familiarize yourself with the current cell references and formulas used.</t>
  </si>
  <si>
    <t>2. Customize the positions for those your business has</t>
  </si>
  <si>
    <t>1. Make a copy of the template(s) you plan to use</t>
  </si>
  <si>
    <t>4. Adjust Allotments as needed per the Type of Compensation per position type</t>
  </si>
  <si>
    <t>5. Enter the values for each Type of Compensation per position type and watch Excel auto calculate</t>
  </si>
  <si>
    <t>6. After this, if you choose to link the worksheet to the annual pay statements, you will need to make multiple copies (for the number of employees you have) of the pay statements and</t>
  </si>
  <si>
    <t>and update any cell references from your worksheet to the pay statement so that data is automatically pulled to the pay statements correctly</t>
  </si>
  <si>
    <r>
      <t xml:space="preserve">3. Customize the Type of Compensation you offer per position type. </t>
    </r>
    <r>
      <rPr>
        <i/>
        <sz val="11"/>
        <color theme="1"/>
        <rFont val="Calibri"/>
        <family val="2"/>
        <scheme val="minor"/>
      </rPr>
      <t xml:space="preserve">Note: if you have seasonal positions or only pay by the hour, notice Columns B and E show how to treat those </t>
    </r>
  </si>
  <si>
    <t xml:space="preserve">positions for calculation purposes that is different from if you pay salary for positions. </t>
  </si>
  <si>
    <t xml:space="preserve">are compensated fairly and competitively. </t>
  </si>
  <si>
    <t xml:space="preserve">a competitive total compensation package, inclusive of base pay, incentives, and  </t>
  </si>
  <si>
    <t xml:space="preserve">  Date:</t>
  </si>
  <si>
    <t xml:space="preserve">Should you have any questions or concerns, or require clarification, feel free to </t>
  </si>
  <si>
    <t xml:space="preserve">reach out.  [Insert designated person's name] in [Insert Designated dept] would be </t>
  </si>
  <si>
    <t xml:space="preserve">more than pleased to review this in person with you.  </t>
  </si>
  <si>
    <t>Sincerely,</t>
  </si>
  <si>
    <t>[Name]</t>
  </si>
  <si>
    <t xml:space="preserve">   [Title]</t>
  </si>
  <si>
    <t xml:space="preserve">   cc: Employee File</t>
  </si>
  <si>
    <t xml:space="preserve">Annual Pay Statement  </t>
  </si>
  <si>
    <t xml:space="preserve">[annual performance increase or new seasonal hourly rate of pay]. </t>
  </si>
  <si>
    <t xml:space="preserve">We value your contributions as a [Position Name], and as such want to ensure you </t>
  </si>
  <si>
    <t xml:space="preserve">Compensation can be offered in many forms, and we pride ourselves on offering you </t>
  </si>
  <si>
    <t>other benefits detailed on the pay statement.</t>
  </si>
  <si>
    <t xml:space="preserve">Enclosed is your [annual or seasonal] pay statement which is a breakdown of the </t>
  </si>
  <si>
    <t xml:space="preserve">value of your total compensation package with updated amounts that now reflect your </t>
  </si>
  <si>
    <t>An annual (or seasonal) pay statement is a great way to regularly communicate the value of the total compensation your business is giving to its employees.</t>
  </si>
  <si>
    <t>Using a letter to go with the pay statement itself gives a more professional tone to the whole communication of compensation process and makes clear</t>
  </si>
  <si>
    <t>to every employee what a pay statement is, why you are giving them the statement, and who to speak with if they want to review it in more detail.</t>
  </si>
  <si>
    <r>
      <t xml:space="preserve">Simply make a duplicate sheet for each employee, fill in their name, and ensure the formula cell references are updated for the position you are reporting on. </t>
    </r>
    <r>
      <rPr>
        <i/>
        <sz val="11"/>
        <color theme="1"/>
        <rFont val="Calibri"/>
        <family val="2"/>
        <scheme val="minor"/>
      </rPr>
      <t>See Compensation</t>
    </r>
    <r>
      <rPr>
        <sz val="11"/>
        <color theme="1"/>
        <rFont val="Calibri"/>
        <family val="2"/>
        <scheme val="minor"/>
      </rPr>
      <t xml:space="preserve"> </t>
    </r>
  </si>
  <si>
    <t>Worksheet Instructions below.</t>
  </si>
  <si>
    <t>So if you have 4 employees, you would create 4 Annual Pay Statements based on the positions and salaries at your company which are auto-calculated on the Compensation Worksheet tab</t>
  </si>
  <si>
    <t>Manager</t>
  </si>
  <si>
    <t>Counsellor</t>
  </si>
  <si>
    <t>Coordinator/Agent</t>
  </si>
  <si>
    <t>Statutory Employee Remittance 3 - BC Health Tax*</t>
  </si>
  <si>
    <t>* Businesses with over $1.5M in annual payroll as assessed 1.95% of payroll.</t>
  </si>
  <si>
    <t>*Businesses under $500K in annual payroll are exempt.</t>
  </si>
  <si>
    <t>Transportation/Parking Assistance</t>
  </si>
  <si>
    <t>Select the Compensation Worksheet Template that most closely resembles your business: accommodation, food &amp; beverage, travel/visitor services, or recreation &amp; entertainment.</t>
  </si>
  <si>
    <t>Statutory Employee Remittance 3 - BC Health Tax**</t>
  </si>
  <si>
    <t>**BC Employer Health Tax is explained deeper on the Annual Pay Statement tab</t>
  </si>
  <si>
    <t xml:space="preserve"> *BC Employer Health Tax has a variable rate based on business revenue.</t>
  </si>
  <si>
    <r>
      <t xml:space="preserve">The </t>
    </r>
    <r>
      <rPr>
        <b/>
        <sz val="11"/>
        <color theme="1"/>
        <rFont val="Calibri"/>
        <family val="2"/>
        <scheme val="minor"/>
      </rPr>
      <t>Annual Pay Statement</t>
    </r>
    <r>
      <rPr>
        <sz val="11"/>
        <color theme="1"/>
        <rFont val="Calibri"/>
        <family val="2"/>
        <scheme val="minor"/>
      </rPr>
      <t xml:space="preserve"> tab </t>
    </r>
    <r>
      <rPr>
        <i/>
        <sz val="11"/>
        <color theme="1"/>
        <rFont val="Calibri"/>
        <family val="2"/>
        <scheme val="minor"/>
      </rPr>
      <t xml:space="preserve">is </t>
    </r>
    <r>
      <rPr>
        <sz val="11"/>
        <color theme="1"/>
        <rFont val="Calibri"/>
        <family val="2"/>
        <scheme val="minor"/>
      </rPr>
      <t xml:space="preserve">currently referencing a year round Visitor Centre Manager position with a salary of $70,000. </t>
    </r>
  </si>
  <si>
    <t>*Annual payroll's between $1M &amp; $1.5M are assessed at 5.85% of payroll, but only on the the portion of payroll over $1M.</t>
  </si>
  <si>
    <t>*For Example, a business with $1.1M annual payroll would be assessed $5,850 (5.85% on $100K of their payroll)</t>
  </si>
  <si>
    <t>**BC Employer Health Tax is a variable rate based on overall annual payroll.  If your annual payroll is under $1M, you can delete line 11.</t>
  </si>
  <si>
    <t>Housing 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</si>
</sst>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409]#,##0.00"/>
  </numFmts>
  <fonts count="34" x14ac:knownFonts="1">
    <font>
      <sz val="11"/>
      <color theme="1"/>
      <name val="Calibri"/>
      <family val="2"/>
      <scheme val="minor"/>
    </font>
    <font>
      <sz val="11"/>
      <color theme="1"/>
      <name val="Calibri"/>
      <family val="2"/>
      <scheme val="minor"/>
    </font>
    <font>
      <b/>
      <sz val="12"/>
      <color theme="1" tint="0.14999847407452621"/>
      <name val="Calibri"/>
      <family val="2"/>
      <scheme val="minor"/>
    </font>
    <font>
      <sz val="10"/>
      <color theme="1"/>
      <name val="Calibri"/>
      <family val="2"/>
    </font>
    <font>
      <b/>
      <sz val="10"/>
      <color theme="1"/>
      <name val="Calibri"/>
      <family val="2"/>
    </font>
    <font>
      <sz val="10"/>
      <name val="Calibri"/>
      <family val="2"/>
    </font>
    <font>
      <sz val="10"/>
      <color theme="1"/>
      <name val="Calibri"/>
      <family val="2"/>
      <scheme val="minor"/>
    </font>
    <font>
      <sz val="16"/>
      <color rgb="FF262626"/>
      <name val="Calibri"/>
      <family val="2"/>
    </font>
    <font>
      <b/>
      <sz val="10"/>
      <name val="Calibri"/>
      <family val="2"/>
    </font>
    <font>
      <b/>
      <sz val="10"/>
      <name val="Calibri"/>
      <family val="2"/>
      <scheme val="minor"/>
    </font>
    <font>
      <sz val="9"/>
      <color indexed="81"/>
      <name val="Tahoma"/>
      <family val="2"/>
    </font>
    <font>
      <b/>
      <sz val="14"/>
      <color theme="1"/>
      <name val="Calibri"/>
      <family val="2"/>
      <scheme val="minor"/>
    </font>
    <font>
      <b/>
      <sz val="12"/>
      <color theme="1"/>
      <name val="Calibri"/>
      <family val="2"/>
      <scheme val="minor"/>
    </font>
    <font>
      <b/>
      <sz val="12"/>
      <color theme="1"/>
      <name val="Calibri"/>
      <family val="2"/>
    </font>
    <font>
      <sz val="12"/>
      <color theme="1"/>
      <name val="Calibri"/>
      <family val="2"/>
      <scheme val="minor"/>
    </font>
    <font>
      <sz val="12"/>
      <name val="Calibri"/>
      <family val="2"/>
    </font>
    <font>
      <sz val="12"/>
      <name val="Calibri"/>
      <family val="2"/>
      <scheme val="minor"/>
    </font>
    <font>
      <b/>
      <sz val="12"/>
      <color rgb="FF0070C0"/>
      <name val="Calibri"/>
      <family val="2"/>
      <scheme val="minor"/>
    </font>
    <font>
      <b/>
      <sz val="12"/>
      <name val="Calibri"/>
      <family val="2"/>
    </font>
    <font>
      <b/>
      <sz val="12"/>
      <name val="Calibri"/>
      <family val="2"/>
      <scheme val="minor"/>
    </font>
    <font>
      <sz val="12"/>
      <color theme="1"/>
      <name val="Calibri"/>
      <family val="2"/>
    </font>
    <font>
      <sz val="16"/>
      <color rgb="FF000000"/>
      <name val="Calibri"/>
      <family val="2"/>
      <scheme val="minor"/>
    </font>
    <font>
      <sz val="12"/>
      <color rgb="FF000000"/>
      <name val="Calibri"/>
      <family val="2"/>
      <scheme val="minor"/>
    </font>
    <font>
      <sz val="10"/>
      <color rgb="FF000000"/>
      <name val="Calibri"/>
      <family val="2"/>
      <scheme val="minor"/>
    </font>
    <font>
      <sz val="8.5"/>
      <color rgb="FF000000"/>
      <name val="Calibri"/>
      <family val="2"/>
      <scheme val="minor"/>
    </font>
    <font>
      <b/>
      <sz val="8"/>
      <color theme="1"/>
      <name val="Arial"/>
      <family val="2"/>
    </font>
    <font>
      <sz val="8"/>
      <color theme="1"/>
      <name val="Arial"/>
      <family val="2"/>
    </font>
    <font>
      <b/>
      <sz val="9"/>
      <color indexed="81"/>
      <name val="Tahoma"/>
      <family val="2"/>
    </font>
    <font>
      <b/>
      <sz val="8"/>
      <color rgb="FFFF0000"/>
      <name val="Arial"/>
      <family val="2"/>
    </font>
    <font>
      <b/>
      <sz val="11"/>
      <color theme="1"/>
      <name val="Calibri"/>
      <family val="2"/>
      <scheme val="minor"/>
    </font>
    <font>
      <b/>
      <u/>
      <sz val="11"/>
      <color theme="1"/>
      <name val="Calibri"/>
      <family val="2"/>
      <scheme val="minor"/>
    </font>
    <font>
      <u/>
      <sz val="11"/>
      <color theme="10"/>
      <name val="Calibri"/>
      <family val="2"/>
      <scheme val="minor"/>
    </font>
    <font>
      <i/>
      <sz val="11"/>
      <color theme="1"/>
      <name val="Calibri"/>
      <family val="2"/>
      <scheme val="minor"/>
    </font>
    <font>
      <sz val="8"/>
      <name val="Arial"/>
      <family val="2"/>
    </font>
  </fonts>
  <fills count="14">
    <fill>
      <patternFill patternType="none"/>
    </fill>
    <fill>
      <patternFill patternType="gray125"/>
    </fill>
    <fill>
      <patternFill patternType="solid">
        <fgColor rgb="FFEFF0F1"/>
        <bgColor indexed="64"/>
      </patternFill>
    </fill>
    <fill>
      <patternFill patternType="solid">
        <fgColor rgb="FFF2F2F2"/>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59999389629810485"/>
        <bgColor indexed="64"/>
      </patternFill>
    </fill>
  </fills>
  <borders count="26">
    <border>
      <left/>
      <right/>
      <top/>
      <bottom/>
      <diagonal/>
    </border>
    <border>
      <left style="thin">
        <color theme="2" tint="-0.499984740745262"/>
      </left>
      <right style="thin">
        <color theme="2" tint="-0.499984740745262"/>
      </right>
      <top style="thin">
        <color theme="2" tint="-0.499984740745262"/>
      </top>
      <bottom style="double">
        <color theme="8"/>
      </bottom>
      <diagonal/>
    </border>
    <border>
      <left style="thin">
        <color theme="2" tint="-0.499984740745262"/>
      </left>
      <right style="thin">
        <color theme="2" tint="-0.499984740745262"/>
      </right>
      <top style="double">
        <color theme="8"/>
      </top>
      <bottom style="thin">
        <color theme="2"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49" fontId="2" fillId="2" borderId="1" applyNumberFormat="0" applyProtection="0">
      <alignment horizontal="center" vertical="center" wrapText="1"/>
    </xf>
    <xf numFmtId="0" fontId="9" fillId="0" borderId="2" applyNumberFormat="0">
      <alignment horizontal="center" vertical="center"/>
    </xf>
    <xf numFmtId="0" fontId="31" fillId="0" borderId="0" applyNumberFormat="0" applyFill="0" applyBorder="0" applyAlignment="0" applyProtection="0"/>
  </cellStyleXfs>
  <cellXfs count="134">
    <xf numFmtId="0" fontId="0" fillId="0" borderId="0" xfId="0"/>
    <xf numFmtId="0" fontId="0" fillId="0" borderId="0" xfId="0" applyFont="1" applyBorder="1" applyAlignment="1">
      <alignment horizontal="center" vertical="center"/>
    </xf>
    <xf numFmtId="0" fontId="5" fillId="0" borderId="0" xfId="0" applyFont="1" applyBorder="1" applyAlignment="1">
      <alignment vertical="center" wrapText="1"/>
    </xf>
    <xf numFmtId="164"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Alignment="1">
      <alignment horizontal="center" vertical="center"/>
    </xf>
    <xf numFmtId="0" fontId="6" fillId="0" borderId="0" xfId="0" applyFont="1" applyFill="1" applyBorder="1" applyAlignment="1">
      <alignment vertical="center"/>
    </xf>
    <xf numFmtId="0" fontId="7" fillId="0" borderId="0" xfId="0" applyFont="1" applyAlignment="1">
      <alignment vertical="top"/>
    </xf>
    <xf numFmtId="0" fontId="8" fillId="0" borderId="0" xfId="0" applyFont="1" applyBorder="1" applyAlignment="1">
      <alignment horizontal="center" vertical="center"/>
    </xf>
    <xf numFmtId="3" fontId="8" fillId="0" borderId="0" xfId="0" applyNumberFormat="1"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3" fillId="0" borderId="0" xfId="0" applyFont="1" applyFill="1" applyBorder="1" applyAlignment="1">
      <alignment horizontal="center" vertical="center"/>
    </xf>
    <xf numFmtId="10" fontId="0" fillId="0" borderId="0" xfId="2" applyNumberFormat="1" applyFont="1" applyFill="1" applyBorder="1" applyAlignment="1">
      <alignment horizontal="center" vertical="center"/>
    </xf>
    <xf numFmtId="44" fontId="3" fillId="0" borderId="0" xfId="1" applyFont="1" applyFill="1" applyBorder="1" applyAlignment="1">
      <alignment horizontal="center" vertical="center"/>
    </xf>
    <xf numFmtId="44" fontId="15" fillId="0" borderId="0" xfId="1" applyFont="1" applyBorder="1" applyAlignment="1">
      <alignment horizontal="center" vertical="center" wrapText="1"/>
    </xf>
    <xf numFmtId="164" fontId="17" fillId="0" borderId="0" xfId="0" applyNumberFormat="1" applyFont="1" applyFill="1" applyBorder="1" applyAlignment="1">
      <alignment horizontal="center" vertical="center"/>
    </xf>
    <xf numFmtId="164" fontId="14" fillId="0" borderId="0" xfId="0" applyNumberFormat="1" applyFont="1" applyFill="1" applyBorder="1" applyAlignment="1">
      <alignment horizontal="center" vertical="center"/>
    </xf>
    <xf numFmtId="0" fontId="12" fillId="0" borderId="0" xfId="0" applyFont="1" applyFill="1" applyBorder="1" applyAlignment="1">
      <alignment vertical="center"/>
    </xf>
    <xf numFmtId="9" fontId="14" fillId="0" borderId="0" xfId="2" applyFont="1" applyFill="1" applyBorder="1" applyAlignment="1">
      <alignment horizontal="center" vertical="center"/>
    </xf>
    <xf numFmtId="44" fontId="18" fillId="3" borderId="0" xfId="1" applyFont="1" applyFill="1" applyBorder="1" applyAlignment="1">
      <alignment horizontal="center" vertical="center" wrapText="1"/>
    </xf>
    <xf numFmtId="44" fontId="13" fillId="8" borderId="0" xfId="1" applyFont="1" applyFill="1" applyBorder="1" applyAlignment="1">
      <alignment horizontal="center" vertical="center" wrapText="1"/>
    </xf>
    <xf numFmtId="0" fontId="15" fillId="0" borderId="0" xfId="0" applyNumberFormat="1" applyFont="1" applyBorder="1" applyAlignment="1">
      <alignment horizontal="center" vertical="center" wrapText="1"/>
    </xf>
    <xf numFmtId="44" fontId="20" fillId="5" borderId="0" xfId="1" applyFont="1" applyFill="1" applyBorder="1" applyAlignment="1">
      <alignment horizontal="center" vertical="center" wrapText="1"/>
    </xf>
    <xf numFmtId="0" fontId="18" fillId="8"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10" fontId="15" fillId="0" borderId="0" xfId="2" applyNumberFormat="1" applyFont="1" applyBorder="1" applyAlignment="1">
      <alignment horizontal="center" vertical="center" wrapText="1"/>
    </xf>
    <xf numFmtId="44" fontId="20" fillId="0" borderId="0" xfId="1" applyFont="1" applyFill="1" applyBorder="1" applyAlignment="1">
      <alignment horizontal="center" vertical="center" wrapText="1"/>
    </xf>
    <xf numFmtId="44" fontId="13" fillId="4" borderId="0" xfId="1" applyFont="1" applyFill="1" applyBorder="1" applyAlignment="1">
      <alignment horizontal="center" vertical="center" wrapText="1"/>
    </xf>
    <xf numFmtId="0" fontId="15" fillId="8" borderId="0" xfId="0" applyFont="1" applyFill="1" applyBorder="1" applyAlignment="1">
      <alignment horizontal="center" vertical="center" wrapText="1"/>
    </xf>
    <xf numFmtId="0" fontId="13" fillId="4" borderId="3" xfId="0" applyFont="1" applyFill="1" applyBorder="1" applyAlignment="1">
      <alignment horizontal="left" vertical="center"/>
    </xf>
    <xf numFmtId="0" fontId="15" fillId="0" borderId="6" xfId="0" applyFont="1" applyBorder="1" applyAlignment="1">
      <alignment vertical="center" wrapText="1"/>
    </xf>
    <xf numFmtId="0" fontId="14" fillId="0" borderId="0" xfId="0" applyFont="1" applyFill="1" applyBorder="1" applyAlignment="1">
      <alignment horizontal="right" vertical="center"/>
    </xf>
    <xf numFmtId="0" fontId="15" fillId="0" borderId="6" xfId="0" applyFont="1" applyBorder="1" applyAlignment="1">
      <alignment horizontal="right" vertical="center" wrapText="1"/>
    </xf>
    <xf numFmtId="10" fontId="13" fillId="8" borderId="7" xfId="2" applyNumberFormat="1" applyFont="1" applyFill="1" applyBorder="1" applyAlignment="1">
      <alignment horizontal="center" vertical="center"/>
    </xf>
    <xf numFmtId="0" fontId="19" fillId="3" borderId="6" xfId="4" applyFont="1" applyFill="1" applyBorder="1" applyAlignment="1">
      <alignment horizontal="left" vertical="center"/>
    </xf>
    <xf numFmtId="10" fontId="13" fillId="4" borderId="7" xfId="2" applyNumberFormat="1" applyFont="1" applyFill="1" applyBorder="1" applyAlignment="1">
      <alignment horizontal="center" vertical="center"/>
    </xf>
    <xf numFmtId="10" fontId="14" fillId="5" borderId="7" xfId="2" applyNumberFormat="1" applyFont="1" applyFill="1" applyBorder="1" applyAlignment="1">
      <alignment horizontal="center" vertical="center"/>
    </xf>
    <xf numFmtId="0" fontId="19" fillId="8" borderId="6" xfId="4" applyFont="1" applyFill="1" applyBorder="1" applyAlignment="1">
      <alignment horizontal="right" vertical="center"/>
    </xf>
    <xf numFmtId="0" fontId="18" fillId="3" borderId="6" xfId="0" applyFont="1" applyFill="1" applyBorder="1" applyAlignment="1">
      <alignment horizontal="left" vertical="center" wrapText="1"/>
    </xf>
    <xf numFmtId="0" fontId="18" fillId="8" borderId="6" xfId="0" applyFont="1" applyFill="1" applyBorder="1" applyAlignment="1">
      <alignment horizontal="right" vertical="center" wrapText="1"/>
    </xf>
    <xf numFmtId="10" fontId="18" fillId="4" borderId="7" xfId="2" applyNumberFormat="1" applyFont="1" applyFill="1" applyBorder="1" applyAlignment="1">
      <alignment horizontal="center" vertical="center"/>
    </xf>
    <xf numFmtId="10" fontId="13" fillId="9" borderId="10" xfId="0" applyNumberFormat="1" applyFont="1" applyFill="1" applyBorder="1" applyAlignment="1">
      <alignment horizontal="center" vertical="center"/>
    </xf>
    <xf numFmtId="0" fontId="2" fillId="3" borderId="11" xfId="3" applyNumberFormat="1" applyFont="1" applyFill="1" applyBorder="1" applyAlignment="1">
      <alignment horizontal="center" vertical="top" wrapText="1"/>
    </xf>
    <xf numFmtId="0" fontId="12" fillId="7" borderId="12" xfId="3" applyNumberFormat="1" applyFont="1" applyFill="1" applyBorder="1" applyAlignment="1">
      <alignment horizontal="center" vertical="top" wrapText="1"/>
    </xf>
    <xf numFmtId="10" fontId="2" fillId="7" borderId="13" xfId="2" applyNumberFormat="1" applyFont="1" applyFill="1" applyBorder="1" applyAlignment="1">
      <alignment horizontal="center" vertical="top" wrapText="1"/>
    </xf>
    <xf numFmtId="0" fontId="15" fillId="0" borderId="11" xfId="0" applyFont="1" applyBorder="1" applyAlignment="1">
      <alignment vertical="center" wrapText="1"/>
    </xf>
    <xf numFmtId="44" fontId="15" fillId="0" borderId="12" xfId="1" applyFont="1" applyBorder="1" applyAlignment="1">
      <alignment horizontal="center" vertical="center" wrapText="1"/>
    </xf>
    <xf numFmtId="0" fontId="13" fillId="8" borderId="6" xfId="0" applyFont="1" applyFill="1" applyBorder="1" applyAlignment="1">
      <alignment horizontal="right" vertical="center"/>
    </xf>
    <xf numFmtId="44" fontId="18" fillId="8" borderId="0" xfId="1" applyFont="1" applyFill="1" applyBorder="1" applyAlignment="1">
      <alignment horizontal="center" vertical="center" wrapText="1"/>
    </xf>
    <xf numFmtId="0" fontId="12" fillId="0" borderId="0" xfId="3" applyNumberFormat="1" applyFont="1" applyFill="1" applyBorder="1" applyAlignment="1">
      <alignment horizontal="center" vertical="top" wrapText="1"/>
    </xf>
    <xf numFmtId="10" fontId="2" fillId="0" borderId="0" xfId="2" applyNumberFormat="1" applyFont="1" applyFill="1" applyBorder="1" applyAlignment="1">
      <alignment horizontal="center" vertical="top" wrapText="1"/>
    </xf>
    <xf numFmtId="0" fontId="2" fillId="3" borderId="13" xfId="3" applyNumberFormat="1" applyFont="1" applyFill="1" applyBorder="1" applyAlignment="1">
      <alignment horizontal="center" vertical="top" wrapText="1"/>
    </xf>
    <xf numFmtId="0" fontId="2" fillId="4" borderId="5" xfId="3" applyNumberFormat="1" applyFont="1" applyFill="1" applyBorder="1" applyAlignment="1">
      <alignment horizontal="center" vertical="center" wrapText="1"/>
    </xf>
    <xf numFmtId="44" fontId="15" fillId="6" borderId="7" xfId="1" applyFont="1" applyFill="1" applyBorder="1" applyAlignment="1">
      <alignment horizontal="center" vertical="center" wrapText="1"/>
    </xf>
    <xf numFmtId="0" fontId="18" fillId="9" borderId="8" xfId="0" applyFont="1" applyFill="1" applyBorder="1" applyAlignment="1">
      <alignment horizontal="right" vertical="center" wrapText="1"/>
    </xf>
    <xf numFmtId="0" fontId="15" fillId="9" borderId="9" xfId="0" applyFont="1" applyFill="1" applyBorder="1" applyAlignment="1">
      <alignment horizontal="center" vertical="center" wrapText="1"/>
    </xf>
    <xf numFmtId="44" fontId="13" fillId="9" borderId="9" xfId="1" applyFont="1" applyFill="1" applyBorder="1" applyAlignment="1">
      <alignment horizontal="center" vertical="center"/>
    </xf>
    <xf numFmtId="0" fontId="16" fillId="6" borderId="7" xfId="0" applyFont="1" applyFill="1" applyBorder="1" applyAlignment="1">
      <alignment horizontal="center" vertical="center"/>
    </xf>
    <xf numFmtId="165" fontId="15" fillId="6" borderId="7" xfId="0" applyNumberFormat="1" applyFont="1" applyFill="1" applyBorder="1" applyAlignment="1">
      <alignment horizontal="center" vertical="center" wrapText="1"/>
    </xf>
    <xf numFmtId="0" fontId="14" fillId="6" borderId="7" xfId="0" applyFont="1" applyFill="1" applyBorder="1" applyAlignment="1">
      <alignment horizontal="center" vertical="center"/>
    </xf>
    <xf numFmtId="0" fontId="15" fillId="6" borderId="7" xfId="0" applyFont="1" applyFill="1" applyBorder="1" applyAlignment="1">
      <alignment horizontal="center" vertical="center" wrapText="1"/>
    </xf>
    <xf numFmtId="0" fontId="21" fillId="0" borderId="0" xfId="0" applyFont="1" applyAlignment="1">
      <alignment horizontal="left" vertical="center" indent="1"/>
    </xf>
    <xf numFmtId="0" fontId="22" fillId="0" borderId="0" xfId="0" applyFont="1" applyAlignment="1">
      <alignment vertical="center" wrapText="1"/>
    </xf>
    <xf numFmtId="0" fontId="22" fillId="0" borderId="0" xfId="0" applyFont="1" applyAlignment="1">
      <alignment horizontal="justify" vertical="center" wrapText="1"/>
    </xf>
    <xf numFmtId="0" fontId="22" fillId="0" borderId="0" xfId="0" applyFont="1" applyAlignment="1">
      <alignment vertical="center"/>
    </xf>
    <xf numFmtId="0" fontId="23" fillId="0" borderId="0" xfId="0" applyFont="1" applyAlignment="1">
      <alignment vertical="center"/>
    </xf>
    <xf numFmtId="0" fontId="22" fillId="0" borderId="0" xfId="0" applyFont="1" applyAlignment="1">
      <alignment horizontal="left" vertical="center" indent="1"/>
    </xf>
    <xf numFmtId="0" fontId="24" fillId="0" borderId="0" xfId="0" applyFont="1" applyAlignment="1">
      <alignment vertical="center"/>
    </xf>
    <xf numFmtId="0" fontId="25" fillId="0" borderId="10" xfId="0" applyFont="1" applyBorder="1" applyAlignment="1">
      <alignment vertical="center" wrapText="1"/>
    </xf>
    <xf numFmtId="0" fontId="25" fillId="0" borderId="14" xfId="0" applyFont="1" applyBorder="1" applyAlignment="1">
      <alignment vertical="center" wrapText="1"/>
    </xf>
    <xf numFmtId="0" fontId="25" fillId="0" borderId="10" xfId="0" applyFont="1" applyBorder="1" applyAlignment="1">
      <alignment horizontal="center" vertical="center" wrapText="1"/>
    </xf>
    <xf numFmtId="0" fontId="26" fillId="0" borderId="14" xfId="0" applyFont="1" applyBorder="1" applyAlignment="1">
      <alignment vertical="center" wrapText="1"/>
    </xf>
    <xf numFmtId="0" fontId="25" fillId="10" borderId="15" xfId="0" applyFont="1" applyFill="1" applyBorder="1" applyAlignment="1">
      <alignment vertical="center" wrapText="1"/>
    </xf>
    <xf numFmtId="0" fontId="25" fillId="10" borderId="10" xfId="0" applyFont="1" applyFill="1" applyBorder="1" applyAlignment="1">
      <alignment vertical="center" wrapText="1"/>
    </xf>
    <xf numFmtId="0" fontId="26" fillId="10" borderId="10" xfId="0" applyFont="1" applyFill="1" applyBorder="1" applyAlignment="1">
      <alignment vertical="center" wrapText="1"/>
    </xf>
    <xf numFmtId="0" fontId="25" fillId="10" borderId="14" xfId="0" applyFont="1" applyFill="1" applyBorder="1" applyAlignment="1">
      <alignment vertical="center" wrapText="1"/>
    </xf>
    <xf numFmtId="0" fontId="0" fillId="0" borderId="0" xfId="0" applyAlignment="1">
      <alignment horizontal="center"/>
    </xf>
    <xf numFmtId="0" fontId="26" fillId="10" borderId="10" xfId="0" applyFont="1" applyFill="1" applyBorder="1" applyAlignment="1">
      <alignment horizontal="center" vertical="center" wrapText="1"/>
    </xf>
    <xf numFmtId="0" fontId="26" fillId="0" borderId="10" xfId="0" applyFont="1" applyBorder="1" applyAlignment="1">
      <alignment horizontal="center" vertical="center" wrapText="1"/>
    </xf>
    <xf numFmtId="9" fontId="26" fillId="0" borderId="10" xfId="2" applyFont="1" applyBorder="1" applyAlignment="1">
      <alignment horizontal="center" vertical="center" wrapText="1"/>
    </xf>
    <xf numFmtId="44" fontId="26" fillId="0" borderId="10" xfId="1" applyFont="1" applyBorder="1" applyAlignment="1">
      <alignment horizontal="center" vertical="center" wrapText="1"/>
    </xf>
    <xf numFmtId="44" fontId="26" fillId="0" borderId="10" xfId="1" applyFont="1" applyBorder="1" applyAlignment="1">
      <alignment vertical="center" wrapText="1"/>
    </xf>
    <xf numFmtId="44" fontId="25" fillId="0" borderId="10" xfId="1" applyFont="1" applyBorder="1" applyAlignment="1">
      <alignment vertical="center" wrapText="1"/>
    </xf>
    <xf numFmtId="9" fontId="26" fillId="10" borderId="10" xfId="2" applyFont="1" applyFill="1" applyBorder="1" applyAlignment="1">
      <alignment horizontal="center" vertical="center" wrapText="1"/>
    </xf>
    <xf numFmtId="0" fontId="26" fillId="0" borderId="0" xfId="0" applyFont="1" applyFill="1" applyBorder="1" applyAlignment="1">
      <alignment vertical="center" wrapText="1"/>
    </xf>
    <xf numFmtId="44" fontId="26" fillId="10" borderId="10" xfId="1" applyFont="1" applyFill="1" applyBorder="1" applyAlignment="1">
      <alignment horizontal="center" vertical="center" wrapText="1"/>
    </xf>
    <xf numFmtId="44" fontId="26" fillId="10" borderId="10" xfId="1" applyFont="1" applyFill="1" applyBorder="1" applyAlignment="1">
      <alignment vertical="center" wrapText="1"/>
    </xf>
    <xf numFmtId="10" fontId="26" fillId="0" borderId="10" xfId="2" applyNumberFormat="1" applyFont="1" applyBorder="1" applyAlignment="1">
      <alignment horizontal="center" vertical="center" wrapText="1"/>
    </xf>
    <xf numFmtId="0" fontId="26" fillId="0" borderId="10" xfId="1" applyNumberFormat="1" applyFont="1" applyBorder="1" applyAlignment="1">
      <alignment horizontal="center" vertical="center" wrapText="1"/>
    </xf>
    <xf numFmtId="0" fontId="26" fillId="0" borderId="16" xfId="0" applyFont="1" applyFill="1" applyBorder="1" applyAlignment="1">
      <alignment vertical="center" wrapText="1"/>
    </xf>
    <xf numFmtId="44" fontId="0" fillId="0" borderId="0" xfId="0" applyNumberFormat="1"/>
    <xf numFmtId="44" fontId="0" fillId="0" borderId="0" xfId="0" applyNumberFormat="1" applyAlignment="1">
      <alignment horizontal="center"/>
    </xf>
    <xf numFmtId="0" fontId="25" fillId="0" borderId="0" xfId="0" applyFont="1" applyBorder="1" applyAlignment="1">
      <alignment vertical="center" wrapText="1"/>
    </xf>
    <xf numFmtId="44" fontId="0" fillId="0" borderId="17" xfId="0" applyNumberFormat="1" applyFont="1" applyBorder="1" applyAlignment="1">
      <alignment horizontal="center"/>
    </xf>
    <xf numFmtId="44" fontId="0" fillId="0" borderId="0" xfId="1" applyFont="1"/>
    <xf numFmtId="0" fontId="0" fillId="0" borderId="0" xfId="0" applyFont="1" applyBorder="1" applyAlignment="1">
      <alignment horizontal="left" vertical="center"/>
    </xf>
    <xf numFmtId="0" fontId="0" fillId="0" borderId="0" xfId="0" applyFont="1" applyFill="1" applyBorder="1" applyAlignment="1">
      <alignment vertical="center"/>
    </xf>
    <xf numFmtId="0" fontId="21" fillId="0" borderId="0" xfId="0" applyFont="1" applyAlignment="1">
      <alignment horizontal="center" vertical="center"/>
    </xf>
    <xf numFmtId="0" fontId="30" fillId="0" borderId="0" xfId="0" applyFont="1"/>
    <xf numFmtId="0" fontId="29" fillId="11" borderId="0" xfId="0" applyFont="1" applyFill="1"/>
    <xf numFmtId="0" fontId="0" fillId="11" borderId="0" xfId="0" applyFill="1"/>
    <xf numFmtId="0" fontId="0" fillId="11" borderId="0" xfId="0" applyFont="1" applyFill="1"/>
    <xf numFmtId="0" fontId="31" fillId="11" borderId="0" xfId="5" applyFill="1"/>
    <xf numFmtId="0" fontId="29" fillId="12" borderId="0" xfId="0" applyFont="1" applyFill="1"/>
    <xf numFmtId="0" fontId="0" fillId="12" borderId="0" xfId="0" applyFill="1"/>
    <xf numFmtId="0" fontId="29" fillId="13" borderId="0" xfId="0" applyFont="1" applyFill="1"/>
    <xf numFmtId="0" fontId="0" fillId="13" borderId="0" xfId="0" applyFill="1"/>
    <xf numFmtId="0" fontId="32" fillId="13" borderId="0" xfId="0" applyFont="1" applyFill="1"/>
    <xf numFmtId="0" fontId="0" fillId="0" borderId="0" xfId="0" applyFont="1" applyFill="1"/>
    <xf numFmtId="0" fontId="0" fillId="0" borderId="0" xfId="0" applyFill="1"/>
    <xf numFmtId="0" fontId="31" fillId="0" borderId="0" xfId="5" applyFill="1"/>
    <xf numFmtId="0" fontId="21" fillId="0" borderId="0" xfId="0" applyFont="1" applyAlignment="1">
      <alignment vertical="center"/>
    </xf>
    <xf numFmtId="0" fontId="0" fillId="13" borderId="18" xfId="0" applyFill="1" applyBorder="1"/>
    <xf numFmtId="0" fontId="0" fillId="13" borderId="19" xfId="0" applyFill="1" applyBorder="1"/>
    <xf numFmtId="0" fontId="0" fillId="13" borderId="20" xfId="0" applyFill="1" applyBorder="1"/>
    <xf numFmtId="0" fontId="32" fillId="13" borderId="21" xfId="0" applyFont="1" applyFill="1" applyBorder="1"/>
    <xf numFmtId="0" fontId="0" fillId="13" borderId="0" xfId="0" applyFill="1" applyBorder="1"/>
    <xf numFmtId="0" fontId="0" fillId="13" borderId="22" xfId="0" applyFill="1" applyBorder="1"/>
    <xf numFmtId="0" fontId="32" fillId="13" borderId="23" xfId="0" applyFont="1" applyFill="1" applyBorder="1"/>
    <xf numFmtId="0" fontId="0" fillId="13" borderId="24" xfId="0" applyFill="1" applyBorder="1"/>
    <xf numFmtId="0" fontId="0" fillId="13" borderId="25" xfId="0" applyFill="1" applyBorder="1"/>
    <xf numFmtId="0" fontId="32" fillId="12" borderId="0" xfId="0" applyFont="1" applyFill="1"/>
    <xf numFmtId="0" fontId="31" fillId="0" borderId="0" xfId="5" applyBorder="1" applyAlignment="1">
      <alignment vertical="center"/>
    </xf>
    <xf numFmtId="44" fontId="26" fillId="0" borderId="10" xfId="1" applyFont="1" applyFill="1" applyBorder="1" applyAlignment="1">
      <alignment horizontal="center" vertical="center" wrapText="1"/>
    </xf>
    <xf numFmtId="10" fontId="33" fillId="0" borderId="0" xfId="2" applyNumberFormat="1" applyFont="1" applyBorder="1" applyAlignment="1">
      <alignment horizontal="center" vertical="center" wrapText="1"/>
    </xf>
    <xf numFmtId="0" fontId="11" fillId="0" borderId="0" xfId="0" applyFont="1" applyBorder="1" applyAlignment="1">
      <alignment horizontal="center" vertical="center"/>
    </xf>
    <xf numFmtId="0" fontId="14" fillId="0" borderId="0" xfId="0" applyFont="1" applyBorder="1" applyAlignment="1">
      <alignment horizontal="left" vertical="top" wrapText="1"/>
    </xf>
    <xf numFmtId="0" fontId="18" fillId="3" borderId="6" xfId="0" applyFont="1" applyFill="1" applyBorder="1" applyAlignment="1">
      <alignment horizontal="left" wrapText="1"/>
    </xf>
    <xf numFmtId="0" fontId="18" fillId="3" borderId="0" xfId="0" applyFont="1" applyFill="1" applyBorder="1" applyAlignment="1">
      <alignment horizontal="left" wrapText="1"/>
    </xf>
    <xf numFmtId="0" fontId="21" fillId="0" borderId="0" xfId="0" applyFont="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cellXfs>
  <cellStyles count="6">
    <cellStyle name="Currency" xfId="1" builtinId="4"/>
    <cellStyle name="Hyperlink" xfId="5" builtinId="8"/>
    <cellStyle name="Normal" xfId="0" builtinId="0"/>
    <cellStyle name="Percent" xfId="2" builtinId="5"/>
    <cellStyle name="SK H1" xfId="3" xr:uid="{931889FD-F37A-4830-9763-8DF9FFEB734B}"/>
    <cellStyle name="SK H2" xfId="4" xr:uid="{9C5E0854-6E1C-4AC8-B4EF-4DB4D6F227A6}"/>
  </cellStyles>
  <dxfs count="3">
    <dxf>
      <border outline="0">
        <top style="medium">
          <color rgb="FF000000"/>
        </top>
      </border>
    </dxf>
    <dxf>
      <border outline="0">
        <bottom style="medium">
          <color rgb="FF000000"/>
        </bottom>
      </border>
    </dxf>
    <dxf>
      <font>
        <b/>
        <i val="0"/>
        <strike val="0"/>
        <condense val="0"/>
        <extend val="0"/>
        <outline val="0"/>
        <shadow val="0"/>
        <u val="none"/>
        <vertAlign val="baseline"/>
        <sz val="8"/>
        <color theme="1"/>
        <name val="Arial"/>
        <family val="2"/>
        <scheme val="none"/>
      </font>
      <alignment horizontal="general"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7476CC8-D11E-43CD-812B-A51E0E3A12D4}" name="Table24" displayName="Table24" ref="A2:J35" totalsRowShown="0" headerRowDxfId="2" headerRowBorderDxfId="1" tableBorderDxfId="0">
  <autoFilter ref="A2:J35" xr:uid="{5ABE2886-E6F4-44BD-BD9E-7E1FDDAF6287}"/>
  <tableColumns count="10">
    <tableColumn id="1" xr3:uid="{472F0BD0-97D0-4475-9CE9-E7EEAAA6596E}" name="Type of Compensation"/>
    <tableColumn id="2" xr3:uid="{1812FD91-F40C-480F-9E88-E03E3EAD9F83}" name="Allotment"/>
    <tableColumn id="3" xr3:uid="{65136579-FE66-46A9-A71E-C38C785F12C2}" name="$ Equivalent"/>
    <tableColumn id="4" xr3:uid="{51A43349-06D7-43B6-9485-0A0E361553DE}" name="Number of Positions"/>
    <tableColumn id="5" xr3:uid="{C383871E-4864-4721-ADB5-F49CF11061B2}" name="Allotment2"/>
    <tableColumn id="6" xr3:uid="{B093BABD-3147-4172-A1CA-BD9C8A1EA942}" name="$ Equivalent3"/>
    <tableColumn id="7" xr3:uid="{5B5546A8-C0DD-4CB8-A72A-CDF1E9379F6E}" name="Number of Positions4"/>
    <tableColumn id="8" xr3:uid="{FADA679B-03C2-4C77-8217-A62D3BEBC55A}" name="Allotment3"/>
    <tableColumn id="9" xr3:uid="{A0BD8FBA-7072-473F-B132-A1ED26920081}" name="$ Equivalent6"/>
    <tableColumn id="10" xr3:uid="{4BE36874-3122-45FD-816C-BE1879EECCEE}" name="Number of Positions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2hr.ca/human-resources/hr-advisory" TargetMode="External"/><Relationship Id="rId1" Type="http://schemas.openxmlformats.org/officeDocument/2006/relationships/hyperlink" Target="https://www.go2hr.ca/human-resources/hr-advisory"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2.gov.bc.ca/gov/content/taxes/employer-health-tax/employer-health-tax-overview"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2B03B-6685-4D9D-9541-E270881415C8}">
  <dimension ref="A1:R52"/>
  <sheetViews>
    <sheetView tabSelected="1" workbookViewId="0"/>
  </sheetViews>
  <sheetFormatPr defaultRowHeight="15" x14ac:dyDescent="0.25"/>
  <sheetData>
    <row r="1" spans="1:18" x14ac:dyDescent="0.25">
      <c r="A1" s="100" t="s">
        <v>102</v>
      </c>
      <c r="B1" s="101"/>
      <c r="C1" s="101"/>
      <c r="D1" s="101"/>
      <c r="E1" s="101"/>
      <c r="F1" s="101"/>
      <c r="G1" s="101"/>
      <c r="H1" s="101"/>
      <c r="I1" s="101"/>
      <c r="J1" s="101"/>
      <c r="K1" s="101"/>
      <c r="L1" s="101"/>
      <c r="M1" s="101"/>
      <c r="N1" s="101"/>
      <c r="O1" s="101"/>
      <c r="P1" s="101"/>
      <c r="Q1" s="101"/>
      <c r="R1" s="101"/>
    </row>
    <row r="2" spans="1:18" x14ac:dyDescent="0.25">
      <c r="A2" s="102" t="s">
        <v>104</v>
      </c>
      <c r="B2" s="101"/>
      <c r="C2" s="101"/>
      <c r="D2" s="101"/>
      <c r="E2" s="101"/>
      <c r="F2" s="101"/>
      <c r="G2" s="101"/>
      <c r="H2" s="101"/>
      <c r="I2" s="101"/>
      <c r="J2" s="101"/>
      <c r="K2" s="101"/>
      <c r="L2" s="101"/>
      <c r="M2" s="101"/>
      <c r="N2" s="101"/>
      <c r="O2" s="101"/>
      <c r="P2" s="101"/>
      <c r="Q2" s="101"/>
      <c r="R2" s="101"/>
    </row>
    <row r="3" spans="1:18" x14ac:dyDescent="0.25">
      <c r="A3" s="102" t="s">
        <v>103</v>
      </c>
      <c r="B3" s="101"/>
      <c r="C3" s="101"/>
      <c r="D3" s="101"/>
      <c r="E3" s="101"/>
      <c r="F3" s="101"/>
      <c r="G3" s="101"/>
      <c r="H3" s="101"/>
      <c r="I3" s="101"/>
      <c r="J3" s="103" t="s">
        <v>101</v>
      </c>
      <c r="K3" s="101"/>
      <c r="L3" s="101"/>
      <c r="M3" s="101"/>
      <c r="N3" s="101"/>
      <c r="O3" s="101"/>
      <c r="P3" s="101"/>
      <c r="Q3" s="101"/>
      <c r="R3" s="101"/>
    </row>
    <row r="5" spans="1:18" x14ac:dyDescent="0.25">
      <c r="A5" s="99" t="s">
        <v>82</v>
      </c>
    </row>
    <row r="6" spans="1:18" x14ac:dyDescent="0.25">
      <c r="A6" s="104" t="s">
        <v>97</v>
      </c>
      <c r="B6" s="105"/>
      <c r="C6" s="105"/>
      <c r="D6" s="105"/>
      <c r="E6" s="105"/>
      <c r="F6" s="105"/>
      <c r="G6" s="105"/>
      <c r="H6" s="105"/>
      <c r="I6" s="105"/>
      <c r="J6" s="105"/>
      <c r="K6" s="105"/>
      <c r="L6" s="105"/>
      <c r="M6" s="105"/>
      <c r="N6" s="105"/>
      <c r="O6" s="105"/>
      <c r="P6" s="105"/>
      <c r="Q6" s="105"/>
      <c r="R6" s="105"/>
    </row>
    <row r="7" spans="1:18" x14ac:dyDescent="0.25">
      <c r="A7" s="105" t="s">
        <v>133</v>
      </c>
      <c r="B7" s="105"/>
      <c r="C7" s="105"/>
      <c r="D7" s="105"/>
      <c r="E7" s="105"/>
      <c r="F7" s="105"/>
      <c r="G7" s="105"/>
      <c r="H7" s="105"/>
      <c r="I7" s="105"/>
      <c r="J7" s="105"/>
      <c r="K7" s="105"/>
      <c r="L7" s="105"/>
      <c r="M7" s="105"/>
      <c r="N7" s="105"/>
      <c r="O7" s="105"/>
      <c r="P7" s="105"/>
      <c r="Q7" s="105"/>
      <c r="R7" s="105"/>
    </row>
    <row r="8" spans="1:18" x14ac:dyDescent="0.25">
      <c r="A8" s="105" t="s">
        <v>91</v>
      </c>
      <c r="B8" s="105"/>
      <c r="C8" s="105"/>
      <c r="D8" s="105"/>
      <c r="E8" s="105"/>
      <c r="F8" s="105"/>
      <c r="G8" s="105"/>
      <c r="H8" s="105"/>
      <c r="I8" s="105"/>
      <c r="J8" s="105"/>
      <c r="K8" s="105"/>
      <c r="L8" s="105"/>
      <c r="M8" s="105"/>
      <c r="N8" s="105"/>
      <c r="O8" s="105"/>
      <c r="P8" s="105"/>
      <c r="Q8" s="105"/>
      <c r="R8" s="105"/>
    </row>
    <row r="9" spans="1:18" x14ac:dyDescent="0.25">
      <c r="A9" s="105" t="s">
        <v>92</v>
      </c>
      <c r="B9" s="105"/>
      <c r="C9" s="105"/>
      <c r="D9" s="105"/>
      <c r="E9" s="105"/>
      <c r="F9" s="105"/>
      <c r="G9" s="105"/>
      <c r="H9" s="105"/>
      <c r="I9" s="105"/>
      <c r="J9" s="105"/>
      <c r="K9" s="105"/>
      <c r="L9" s="105"/>
      <c r="M9" s="105"/>
      <c r="N9" s="105"/>
      <c r="O9" s="105"/>
      <c r="P9" s="105"/>
      <c r="Q9" s="105"/>
      <c r="R9" s="105"/>
    </row>
    <row r="10" spans="1:18" x14ac:dyDescent="0.25">
      <c r="A10" s="105"/>
      <c r="B10" s="105"/>
      <c r="C10" s="105"/>
      <c r="D10" s="105"/>
      <c r="E10" s="105"/>
      <c r="F10" s="105"/>
      <c r="G10" s="105"/>
      <c r="H10" s="105"/>
      <c r="I10" s="105"/>
      <c r="J10" s="105"/>
      <c r="K10" s="105"/>
      <c r="L10" s="105"/>
      <c r="M10" s="105"/>
      <c r="N10" s="105"/>
      <c r="O10" s="105"/>
      <c r="P10" s="105"/>
      <c r="Q10" s="105"/>
      <c r="R10" s="105"/>
    </row>
    <row r="11" spans="1:18" x14ac:dyDescent="0.25">
      <c r="A11" s="104" t="s">
        <v>87</v>
      </c>
      <c r="B11" s="105"/>
      <c r="C11" s="105"/>
      <c r="D11" s="105"/>
      <c r="E11" s="105"/>
      <c r="F11" s="105"/>
      <c r="G11" s="105"/>
      <c r="H11" s="105"/>
      <c r="I11" s="105"/>
      <c r="J11" s="105"/>
      <c r="K11" s="105"/>
      <c r="L11" s="105"/>
      <c r="M11" s="105"/>
      <c r="N11" s="105"/>
      <c r="O11" s="105"/>
      <c r="P11" s="105"/>
      <c r="Q11" s="105"/>
      <c r="R11" s="105"/>
    </row>
    <row r="12" spans="1:18" x14ac:dyDescent="0.25">
      <c r="A12" s="105" t="s">
        <v>83</v>
      </c>
      <c r="B12" s="105"/>
      <c r="C12" s="105"/>
      <c r="D12" s="105"/>
      <c r="E12" s="105"/>
      <c r="F12" s="105"/>
      <c r="G12" s="105"/>
      <c r="H12" s="105"/>
      <c r="I12" s="105"/>
      <c r="J12" s="105"/>
      <c r="K12" s="105"/>
      <c r="L12" s="105"/>
      <c r="M12" s="105"/>
      <c r="N12" s="105"/>
      <c r="O12" s="105"/>
      <c r="P12" s="105"/>
      <c r="Q12" s="105"/>
      <c r="R12" s="105"/>
    </row>
    <row r="13" spans="1:18" x14ac:dyDescent="0.25">
      <c r="A13" s="105" t="s">
        <v>84</v>
      </c>
      <c r="B13" s="105"/>
      <c r="C13" s="105"/>
      <c r="D13" s="105"/>
      <c r="E13" s="105"/>
      <c r="F13" s="105"/>
      <c r="G13" s="105"/>
      <c r="H13" s="105"/>
      <c r="I13" s="105"/>
      <c r="J13" s="105"/>
      <c r="K13" s="105"/>
      <c r="L13" s="105"/>
      <c r="M13" s="105"/>
      <c r="N13" s="105"/>
      <c r="O13" s="105"/>
      <c r="P13" s="105"/>
      <c r="Q13" s="105"/>
      <c r="R13" s="105"/>
    </row>
    <row r="14" spans="1:18" x14ac:dyDescent="0.25">
      <c r="A14" s="105"/>
      <c r="B14" s="105"/>
      <c r="C14" s="105"/>
      <c r="D14" s="105"/>
      <c r="E14" s="105"/>
      <c r="F14" s="105"/>
      <c r="G14" s="105"/>
      <c r="H14" s="105"/>
      <c r="I14" s="105"/>
      <c r="J14" s="105"/>
      <c r="K14" s="105"/>
      <c r="L14" s="105"/>
      <c r="M14" s="105"/>
      <c r="N14" s="105"/>
      <c r="O14" s="105"/>
      <c r="P14" s="105"/>
      <c r="Q14" s="105"/>
      <c r="R14" s="105"/>
    </row>
    <row r="15" spans="1:18" x14ac:dyDescent="0.25">
      <c r="A15" s="104" t="s">
        <v>88</v>
      </c>
      <c r="B15" s="105"/>
      <c r="C15" s="105"/>
      <c r="D15" s="105"/>
      <c r="E15" s="105"/>
      <c r="F15" s="105"/>
      <c r="G15" s="105"/>
      <c r="H15" s="105"/>
      <c r="I15" s="105"/>
      <c r="J15" s="105"/>
      <c r="K15" s="105"/>
      <c r="L15" s="105"/>
      <c r="M15" s="105"/>
      <c r="N15" s="105"/>
      <c r="O15" s="105"/>
      <c r="P15" s="105"/>
      <c r="Q15" s="105"/>
      <c r="R15" s="105"/>
    </row>
    <row r="16" spans="1:18" x14ac:dyDescent="0.25">
      <c r="A16" s="105" t="s">
        <v>85</v>
      </c>
      <c r="B16" s="105"/>
      <c r="C16" s="105"/>
      <c r="D16" s="105"/>
      <c r="E16" s="105"/>
      <c r="F16" s="105"/>
      <c r="G16" s="105"/>
      <c r="H16" s="105"/>
      <c r="I16" s="105"/>
      <c r="J16" s="105"/>
      <c r="K16" s="105"/>
      <c r="L16" s="105"/>
      <c r="M16" s="105"/>
      <c r="N16" s="105"/>
      <c r="O16" s="105"/>
      <c r="P16" s="105"/>
      <c r="Q16" s="105"/>
      <c r="R16" s="105"/>
    </row>
    <row r="17" spans="1:18" x14ac:dyDescent="0.25">
      <c r="A17" s="105" t="s">
        <v>86</v>
      </c>
      <c r="B17" s="105"/>
      <c r="C17" s="105"/>
      <c r="D17" s="105"/>
      <c r="E17" s="105"/>
      <c r="F17" s="105"/>
      <c r="G17" s="105"/>
      <c r="H17" s="105"/>
      <c r="I17" s="105"/>
      <c r="J17" s="105"/>
      <c r="K17" s="105"/>
      <c r="L17" s="105"/>
      <c r="M17" s="105"/>
      <c r="N17" s="105"/>
      <c r="O17" s="105"/>
      <c r="P17" s="105"/>
      <c r="Q17" s="105"/>
      <c r="R17" s="105"/>
    </row>
    <row r="18" spans="1:18" x14ac:dyDescent="0.25">
      <c r="A18" s="105"/>
      <c r="B18" s="105"/>
      <c r="C18" s="105"/>
      <c r="D18" s="105"/>
      <c r="E18" s="105"/>
      <c r="F18" s="105"/>
      <c r="G18" s="105"/>
      <c r="H18" s="105"/>
      <c r="I18" s="105"/>
      <c r="J18" s="105"/>
      <c r="K18" s="105"/>
      <c r="L18" s="105"/>
      <c r="M18" s="105"/>
      <c r="N18" s="105"/>
      <c r="O18" s="105"/>
      <c r="P18" s="105"/>
      <c r="Q18" s="105"/>
      <c r="R18" s="105"/>
    </row>
    <row r="19" spans="1:18" x14ac:dyDescent="0.25">
      <c r="A19" s="104" t="s">
        <v>89</v>
      </c>
      <c r="B19" s="105"/>
      <c r="C19" s="105"/>
      <c r="D19" s="105"/>
      <c r="E19" s="105"/>
      <c r="F19" s="105"/>
      <c r="G19" s="105"/>
      <c r="H19" s="105"/>
      <c r="I19" s="105"/>
      <c r="J19" s="105"/>
      <c r="K19" s="105"/>
      <c r="L19" s="105"/>
      <c r="M19" s="105"/>
      <c r="N19" s="105"/>
      <c r="O19" s="105"/>
      <c r="P19" s="105"/>
      <c r="Q19" s="105"/>
      <c r="R19" s="105"/>
    </row>
    <row r="20" spans="1:18" x14ac:dyDescent="0.25">
      <c r="A20" s="105" t="s">
        <v>150</v>
      </c>
      <c r="B20" s="105"/>
      <c r="C20" s="105"/>
      <c r="D20" s="105"/>
      <c r="E20" s="105"/>
      <c r="F20" s="105"/>
      <c r="G20" s="105"/>
      <c r="H20" s="105"/>
      <c r="I20" s="105"/>
      <c r="J20" s="105"/>
      <c r="K20" s="105"/>
      <c r="L20" s="105"/>
      <c r="M20" s="105"/>
      <c r="N20" s="105"/>
      <c r="O20" s="105"/>
      <c r="P20" s="105"/>
      <c r="Q20" s="105"/>
      <c r="R20" s="105"/>
    </row>
    <row r="21" spans="1:18" x14ac:dyDescent="0.25">
      <c r="A21" s="105"/>
      <c r="B21" s="105"/>
      <c r="C21" s="105"/>
      <c r="D21" s="105"/>
      <c r="E21" s="105"/>
      <c r="F21" s="105"/>
      <c r="G21" s="105"/>
      <c r="H21" s="105"/>
      <c r="I21" s="105"/>
      <c r="J21" s="105"/>
      <c r="K21" s="105"/>
      <c r="L21" s="105"/>
      <c r="M21" s="105"/>
      <c r="N21" s="105"/>
      <c r="O21" s="105"/>
      <c r="P21" s="105"/>
      <c r="Q21" s="105"/>
      <c r="R21" s="105"/>
    </row>
    <row r="22" spans="1:18" x14ac:dyDescent="0.25">
      <c r="A22" s="105" t="s">
        <v>136</v>
      </c>
      <c r="B22" s="105"/>
      <c r="C22" s="105"/>
      <c r="D22" s="105"/>
      <c r="E22" s="105"/>
      <c r="F22" s="105"/>
      <c r="G22" s="105"/>
      <c r="H22" s="105"/>
      <c r="I22" s="105"/>
      <c r="J22" s="105"/>
      <c r="K22" s="105"/>
      <c r="L22" s="105"/>
      <c r="M22" s="105"/>
      <c r="N22" s="105"/>
      <c r="O22" s="105"/>
      <c r="P22" s="105"/>
      <c r="Q22" s="105"/>
      <c r="R22" s="105"/>
    </row>
    <row r="23" spans="1:18" x14ac:dyDescent="0.25">
      <c r="A23" s="122" t="s">
        <v>137</v>
      </c>
      <c r="B23" s="105"/>
      <c r="C23" s="105"/>
      <c r="D23" s="105"/>
      <c r="E23" s="105"/>
      <c r="F23" s="105"/>
      <c r="G23" s="105"/>
      <c r="H23" s="105"/>
      <c r="I23" s="105"/>
      <c r="J23" s="105"/>
      <c r="K23" s="105"/>
      <c r="L23" s="105"/>
      <c r="M23" s="105"/>
      <c r="N23" s="105"/>
      <c r="O23" s="105"/>
      <c r="P23" s="105"/>
      <c r="Q23" s="105"/>
      <c r="R23" s="105"/>
    </row>
    <row r="24" spans="1:18" x14ac:dyDescent="0.25">
      <c r="A24" s="105" t="s">
        <v>138</v>
      </c>
      <c r="B24" s="105"/>
      <c r="C24" s="105"/>
      <c r="D24" s="105"/>
      <c r="E24" s="105"/>
      <c r="F24" s="105"/>
      <c r="G24" s="105"/>
      <c r="H24" s="105"/>
      <c r="I24" s="105"/>
      <c r="J24" s="105"/>
      <c r="K24" s="105"/>
      <c r="L24" s="105"/>
      <c r="M24" s="105"/>
      <c r="N24" s="105"/>
      <c r="O24" s="105"/>
      <c r="P24" s="105"/>
      <c r="Q24" s="105"/>
      <c r="R24" s="105"/>
    </row>
    <row r="26" spans="1:18" x14ac:dyDescent="0.25">
      <c r="A26" s="99" t="s">
        <v>90</v>
      </c>
    </row>
    <row r="27" spans="1:18" x14ac:dyDescent="0.25">
      <c r="A27" s="104" t="s">
        <v>98</v>
      </c>
      <c r="B27" s="105"/>
      <c r="C27" s="105"/>
      <c r="D27" s="105"/>
      <c r="E27" s="105"/>
      <c r="F27" s="105"/>
      <c r="G27" s="105"/>
      <c r="H27" s="105"/>
      <c r="I27" s="105"/>
      <c r="J27" s="105"/>
      <c r="K27" s="105"/>
      <c r="L27" s="105"/>
      <c r="M27" s="105"/>
      <c r="N27" s="105"/>
      <c r="O27" s="105"/>
      <c r="P27" s="105"/>
      <c r="Q27" s="105"/>
      <c r="R27" s="105"/>
    </row>
    <row r="28" spans="1:18" x14ac:dyDescent="0.25">
      <c r="A28" s="105" t="s">
        <v>134</v>
      </c>
      <c r="B28" s="105"/>
      <c r="C28" s="105"/>
      <c r="D28" s="105"/>
      <c r="E28" s="105"/>
      <c r="F28" s="105"/>
      <c r="G28" s="105"/>
      <c r="H28" s="105"/>
      <c r="I28" s="105"/>
      <c r="J28" s="105"/>
      <c r="K28" s="105"/>
      <c r="L28" s="105"/>
      <c r="M28" s="105"/>
      <c r="N28" s="105"/>
      <c r="O28" s="105"/>
      <c r="P28" s="105"/>
      <c r="Q28" s="105"/>
      <c r="R28" s="105"/>
    </row>
    <row r="29" spans="1:18" x14ac:dyDescent="0.25">
      <c r="A29" s="105" t="s">
        <v>135</v>
      </c>
      <c r="B29" s="105"/>
      <c r="C29" s="105"/>
      <c r="D29" s="105"/>
      <c r="E29" s="105"/>
      <c r="F29" s="105"/>
      <c r="G29" s="105"/>
      <c r="H29" s="105"/>
      <c r="I29" s="105"/>
      <c r="J29" s="105"/>
      <c r="K29" s="105"/>
      <c r="L29" s="105"/>
      <c r="M29" s="105"/>
      <c r="N29" s="105"/>
      <c r="O29" s="105"/>
      <c r="P29" s="105"/>
      <c r="Q29" s="105"/>
      <c r="R29" s="105"/>
    </row>
    <row r="30" spans="1:18" x14ac:dyDescent="0.25">
      <c r="A30" s="105"/>
      <c r="B30" s="105"/>
      <c r="C30" s="105"/>
      <c r="D30" s="105"/>
      <c r="E30" s="105"/>
      <c r="F30" s="105"/>
      <c r="G30" s="105"/>
      <c r="H30" s="105"/>
      <c r="I30" s="105"/>
      <c r="J30" s="105"/>
      <c r="K30" s="105"/>
      <c r="L30" s="105"/>
      <c r="M30" s="105"/>
      <c r="N30" s="105"/>
      <c r="O30" s="105"/>
      <c r="P30" s="105"/>
      <c r="Q30" s="105"/>
      <c r="R30" s="105"/>
    </row>
    <row r="31" spans="1:18" x14ac:dyDescent="0.25">
      <c r="A31" s="104" t="s">
        <v>93</v>
      </c>
      <c r="B31" s="105"/>
      <c r="C31" s="105"/>
      <c r="D31" s="105"/>
      <c r="E31" s="105"/>
      <c r="F31" s="105"/>
      <c r="G31" s="105"/>
      <c r="H31" s="105"/>
      <c r="I31" s="105"/>
      <c r="J31" s="105"/>
      <c r="K31" s="105"/>
      <c r="L31" s="105"/>
      <c r="M31" s="105"/>
      <c r="N31" s="105"/>
      <c r="O31" s="105"/>
      <c r="P31" s="105"/>
      <c r="Q31" s="105"/>
      <c r="R31" s="105"/>
    </row>
    <row r="32" spans="1:18" x14ac:dyDescent="0.25">
      <c r="A32" s="105" t="s">
        <v>94</v>
      </c>
      <c r="B32" s="105"/>
      <c r="C32" s="105"/>
      <c r="D32" s="105"/>
      <c r="E32" s="105"/>
      <c r="F32" s="105"/>
      <c r="G32" s="105"/>
      <c r="H32" s="105"/>
      <c r="I32" s="105"/>
      <c r="J32" s="105"/>
      <c r="K32" s="105"/>
      <c r="L32" s="105"/>
      <c r="M32" s="105"/>
      <c r="N32" s="105"/>
      <c r="O32" s="105"/>
      <c r="P32" s="105"/>
      <c r="Q32" s="105"/>
      <c r="R32" s="105"/>
    </row>
    <row r="34" spans="1:18" x14ac:dyDescent="0.25">
      <c r="A34" s="99" t="s">
        <v>95</v>
      </c>
    </row>
    <row r="35" spans="1:18" x14ac:dyDescent="0.25">
      <c r="A35" s="106" t="s">
        <v>96</v>
      </c>
      <c r="B35" s="107"/>
      <c r="C35" s="107"/>
      <c r="D35" s="107"/>
      <c r="E35" s="107"/>
      <c r="F35" s="107"/>
      <c r="G35" s="107"/>
      <c r="H35" s="107"/>
      <c r="I35" s="107"/>
      <c r="J35" s="107"/>
      <c r="K35" s="107"/>
      <c r="L35" s="107"/>
      <c r="M35" s="107"/>
      <c r="N35" s="107"/>
      <c r="O35" s="107"/>
      <c r="P35" s="107"/>
      <c r="Q35" s="107"/>
      <c r="R35" s="107"/>
    </row>
    <row r="36" spans="1:18" x14ac:dyDescent="0.25">
      <c r="A36" s="107" t="s">
        <v>105</v>
      </c>
      <c r="B36" s="107"/>
      <c r="C36" s="107"/>
      <c r="D36" s="107"/>
      <c r="E36" s="107"/>
      <c r="F36" s="107"/>
      <c r="G36" s="107"/>
      <c r="H36" s="107"/>
      <c r="I36" s="107"/>
      <c r="J36" s="107"/>
      <c r="K36" s="107"/>
      <c r="L36" s="107"/>
      <c r="M36" s="107"/>
      <c r="N36" s="107"/>
      <c r="O36" s="107"/>
      <c r="P36" s="107"/>
      <c r="Q36" s="107"/>
      <c r="R36" s="107"/>
    </row>
    <row r="37" spans="1:18" x14ac:dyDescent="0.25">
      <c r="A37" s="107" t="s">
        <v>99</v>
      </c>
      <c r="B37" s="107"/>
      <c r="C37" s="107"/>
      <c r="D37" s="107"/>
      <c r="E37" s="107"/>
      <c r="F37" s="107"/>
      <c r="G37" s="107"/>
      <c r="H37" s="107"/>
      <c r="I37" s="107"/>
      <c r="J37" s="107"/>
      <c r="K37" s="107"/>
      <c r="L37" s="107"/>
      <c r="M37" s="107"/>
      <c r="N37" s="107"/>
      <c r="O37" s="107"/>
      <c r="P37" s="107"/>
      <c r="Q37" s="107"/>
      <c r="R37" s="107"/>
    </row>
    <row r="38" spans="1:18" x14ac:dyDescent="0.25">
      <c r="A38" s="107"/>
      <c r="B38" s="107"/>
      <c r="C38" s="107"/>
      <c r="D38" s="107"/>
      <c r="E38" s="107"/>
      <c r="F38" s="107"/>
      <c r="G38" s="107"/>
      <c r="H38" s="107"/>
      <c r="I38" s="107"/>
      <c r="J38" s="107"/>
      <c r="K38" s="107"/>
      <c r="L38" s="107"/>
      <c r="M38" s="107"/>
      <c r="N38" s="107"/>
      <c r="O38" s="107"/>
      <c r="P38" s="107"/>
      <c r="Q38" s="107"/>
      <c r="R38" s="107"/>
    </row>
    <row r="39" spans="1:18" x14ac:dyDescent="0.25">
      <c r="A39" s="106" t="s">
        <v>100</v>
      </c>
      <c r="B39" s="107"/>
      <c r="C39" s="107"/>
      <c r="D39" s="107"/>
      <c r="E39" s="107"/>
      <c r="F39" s="107"/>
      <c r="G39" s="107"/>
      <c r="H39" s="107"/>
      <c r="I39" s="107"/>
      <c r="J39" s="107"/>
      <c r="K39" s="107"/>
      <c r="L39" s="107"/>
      <c r="M39" s="107"/>
      <c r="N39" s="107"/>
      <c r="O39" s="107"/>
      <c r="P39" s="107"/>
      <c r="Q39" s="107"/>
      <c r="R39" s="107"/>
    </row>
    <row r="40" spans="1:18" x14ac:dyDescent="0.25">
      <c r="A40" s="113" t="s">
        <v>146</v>
      </c>
      <c r="B40" s="114"/>
      <c r="C40" s="114"/>
      <c r="D40" s="114"/>
      <c r="E40" s="114"/>
      <c r="F40" s="114"/>
      <c r="G40" s="114"/>
      <c r="H40" s="114"/>
      <c r="I40" s="114"/>
      <c r="J40" s="114"/>
      <c r="K40" s="114"/>
      <c r="L40" s="114"/>
      <c r="M40" s="114"/>
      <c r="N40" s="114"/>
      <c r="O40" s="114"/>
      <c r="P40" s="114"/>
      <c r="Q40" s="114"/>
      <c r="R40" s="115"/>
    </row>
    <row r="41" spans="1:18" x14ac:dyDescent="0.25">
      <c r="A41" s="116" t="s">
        <v>106</v>
      </c>
      <c r="B41" s="117"/>
      <c r="C41" s="117"/>
      <c r="D41" s="117"/>
      <c r="E41" s="117"/>
      <c r="F41" s="117"/>
      <c r="G41" s="117"/>
      <c r="H41" s="117"/>
      <c r="I41" s="117"/>
      <c r="J41" s="117"/>
      <c r="K41" s="117"/>
      <c r="L41" s="117"/>
      <c r="M41" s="117"/>
      <c r="N41" s="117"/>
      <c r="O41" s="117"/>
      <c r="P41" s="117"/>
      <c r="Q41" s="117"/>
      <c r="R41" s="118"/>
    </row>
    <row r="42" spans="1:18" x14ac:dyDescent="0.25">
      <c r="A42" s="119" t="s">
        <v>107</v>
      </c>
      <c r="B42" s="120"/>
      <c r="C42" s="120"/>
      <c r="D42" s="120"/>
      <c r="E42" s="120"/>
      <c r="F42" s="120"/>
      <c r="G42" s="120"/>
      <c r="H42" s="120"/>
      <c r="I42" s="120"/>
      <c r="J42" s="120"/>
      <c r="K42" s="120"/>
      <c r="L42" s="120"/>
      <c r="M42" s="120"/>
      <c r="N42" s="120"/>
      <c r="O42" s="120"/>
      <c r="P42" s="120"/>
      <c r="Q42" s="120"/>
      <c r="R42" s="121"/>
    </row>
    <row r="43" spans="1:18" x14ac:dyDescent="0.25">
      <c r="A43" s="107" t="s">
        <v>109</v>
      </c>
      <c r="B43" s="107"/>
      <c r="C43" s="107"/>
      <c r="D43" s="107"/>
      <c r="E43" s="107"/>
      <c r="F43" s="107"/>
      <c r="G43" s="107"/>
      <c r="H43" s="107"/>
      <c r="I43" s="107"/>
      <c r="J43" s="107"/>
      <c r="K43" s="107"/>
      <c r="L43" s="107"/>
      <c r="M43" s="107"/>
      <c r="N43" s="107"/>
      <c r="O43" s="107"/>
      <c r="P43" s="107"/>
      <c r="Q43" s="107"/>
      <c r="R43" s="107"/>
    </row>
    <row r="44" spans="1:18" x14ac:dyDescent="0.25">
      <c r="A44" s="107" t="s">
        <v>108</v>
      </c>
      <c r="B44" s="107"/>
      <c r="C44" s="107"/>
      <c r="D44" s="107"/>
      <c r="E44" s="107"/>
      <c r="F44" s="107"/>
      <c r="G44" s="107"/>
      <c r="H44" s="107"/>
      <c r="I44" s="107"/>
      <c r="J44" s="107"/>
      <c r="K44" s="107"/>
      <c r="L44" s="107"/>
      <c r="M44" s="107"/>
      <c r="N44" s="107"/>
      <c r="O44" s="107"/>
      <c r="P44" s="107"/>
      <c r="Q44" s="107"/>
      <c r="R44" s="107"/>
    </row>
    <row r="45" spans="1:18" x14ac:dyDescent="0.25">
      <c r="A45" s="107" t="s">
        <v>114</v>
      </c>
      <c r="B45" s="107"/>
      <c r="C45" s="107"/>
      <c r="D45" s="107"/>
      <c r="E45" s="107"/>
      <c r="F45" s="107"/>
      <c r="G45" s="107"/>
      <c r="H45" s="107"/>
      <c r="I45" s="107"/>
      <c r="J45" s="107"/>
      <c r="K45" s="107"/>
      <c r="L45" s="107"/>
      <c r="M45" s="107"/>
      <c r="N45" s="107"/>
      <c r="O45" s="107"/>
      <c r="P45" s="107"/>
      <c r="Q45" s="107"/>
      <c r="R45" s="107"/>
    </row>
    <row r="46" spans="1:18" x14ac:dyDescent="0.25">
      <c r="A46" s="108" t="s">
        <v>115</v>
      </c>
      <c r="B46" s="107"/>
      <c r="C46" s="107"/>
      <c r="D46" s="107"/>
      <c r="E46" s="107"/>
      <c r="F46" s="107"/>
      <c r="G46" s="107"/>
      <c r="H46" s="107"/>
      <c r="I46" s="107"/>
      <c r="J46" s="107"/>
      <c r="K46" s="107"/>
      <c r="L46" s="107"/>
      <c r="M46" s="107"/>
      <c r="N46" s="107"/>
      <c r="O46" s="107"/>
      <c r="P46" s="107"/>
      <c r="Q46" s="107"/>
      <c r="R46" s="107"/>
    </row>
    <row r="47" spans="1:18" x14ac:dyDescent="0.25">
      <c r="A47" s="107" t="s">
        <v>110</v>
      </c>
      <c r="B47" s="107"/>
      <c r="C47" s="107"/>
      <c r="D47" s="107"/>
      <c r="E47" s="107"/>
      <c r="F47" s="107"/>
      <c r="G47" s="107"/>
      <c r="H47" s="107"/>
      <c r="I47" s="107"/>
      <c r="J47" s="107"/>
      <c r="K47" s="107"/>
      <c r="L47" s="107"/>
      <c r="M47" s="107"/>
      <c r="N47" s="107"/>
      <c r="O47" s="107"/>
      <c r="P47" s="107"/>
      <c r="Q47" s="107"/>
      <c r="R47" s="107"/>
    </row>
    <row r="48" spans="1:18" x14ac:dyDescent="0.25">
      <c r="A48" s="107" t="s">
        <v>111</v>
      </c>
      <c r="B48" s="107"/>
      <c r="C48" s="107"/>
      <c r="D48" s="107"/>
      <c r="E48" s="107"/>
      <c r="F48" s="107"/>
      <c r="G48" s="107"/>
      <c r="H48" s="107"/>
      <c r="I48" s="107"/>
      <c r="J48" s="107"/>
      <c r="K48" s="107"/>
      <c r="L48" s="107"/>
      <c r="M48" s="107"/>
      <c r="N48" s="107"/>
      <c r="O48" s="107"/>
      <c r="P48" s="107"/>
      <c r="Q48" s="107"/>
      <c r="R48" s="107"/>
    </row>
    <row r="49" spans="1:18" x14ac:dyDescent="0.25">
      <c r="A49" s="107" t="s">
        <v>112</v>
      </c>
      <c r="B49" s="107"/>
      <c r="C49" s="107"/>
      <c r="D49" s="107"/>
      <c r="E49" s="107"/>
      <c r="F49" s="107"/>
      <c r="G49" s="107"/>
      <c r="H49" s="107"/>
      <c r="I49" s="107"/>
      <c r="J49" s="107"/>
      <c r="K49" s="107"/>
      <c r="L49" s="107"/>
      <c r="M49" s="107"/>
      <c r="N49" s="107"/>
      <c r="O49" s="107"/>
      <c r="P49" s="107"/>
      <c r="Q49" s="107"/>
      <c r="R49" s="107"/>
    </row>
    <row r="50" spans="1:18" x14ac:dyDescent="0.25">
      <c r="A50" s="107" t="s">
        <v>113</v>
      </c>
      <c r="B50" s="107"/>
      <c r="C50" s="107"/>
      <c r="D50" s="107"/>
      <c r="E50" s="107"/>
      <c r="F50" s="107"/>
      <c r="G50" s="107"/>
      <c r="H50" s="107"/>
      <c r="I50" s="107"/>
      <c r="J50" s="107"/>
      <c r="K50" s="107"/>
      <c r="L50" s="107"/>
      <c r="M50" s="107"/>
      <c r="N50" s="107"/>
      <c r="O50" s="107"/>
      <c r="P50" s="107"/>
      <c r="Q50" s="107"/>
      <c r="R50" s="107"/>
    </row>
    <row r="51" spans="1:18" s="110" customFormat="1" x14ac:dyDescent="0.25"/>
    <row r="52" spans="1:18" x14ac:dyDescent="0.25">
      <c r="A52" s="109" t="s">
        <v>103</v>
      </c>
      <c r="B52" s="110"/>
      <c r="C52" s="110"/>
      <c r="D52" s="110"/>
      <c r="E52" s="110"/>
      <c r="F52" s="110"/>
      <c r="G52" s="110"/>
      <c r="H52" s="110"/>
      <c r="I52" s="110"/>
      <c r="J52" s="111" t="s">
        <v>101</v>
      </c>
      <c r="K52" s="110"/>
      <c r="L52" s="110"/>
      <c r="M52" s="110"/>
    </row>
  </sheetData>
  <hyperlinks>
    <hyperlink ref="J3" r:id="rId1" xr:uid="{B83EEB01-6DF5-488E-BD44-BE4CBC11EBE0}"/>
    <hyperlink ref="J52" r:id="rId2" xr:uid="{F8B741F1-8B10-417B-A4C4-C4360994010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D2970-DC05-4D35-B846-CBEC5FAD25C8}">
  <sheetPr>
    <pageSetUpPr fitToPage="1"/>
  </sheetPr>
  <dimension ref="A1:M60"/>
  <sheetViews>
    <sheetView workbookViewId="0">
      <selection sqref="A1:D1"/>
    </sheetView>
  </sheetViews>
  <sheetFormatPr defaultColWidth="9.140625" defaultRowHeight="15" x14ac:dyDescent="0.25"/>
  <cols>
    <col min="1" max="1" width="56.140625" style="1" customWidth="1"/>
    <col min="2" max="2" width="19" style="1" customWidth="1"/>
    <col min="3" max="3" width="13.85546875" style="12" customWidth="1"/>
    <col min="4" max="4" width="14.42578125" style="13" customWidth="1"/>
    <col min="5" max="16384" width="9.140625" style="1"/>
  </cols>
  <sheetData>
    <row r="1" spans="1:13" ht="18.75" x14ac:dyDescent="0.25">
      <c r="A1" s="126" t="s">
        <v>44</v>
      </c>
      <c r="B1" s="126"/>
      <c r="C1" s="126"/>
      <c r="D1" s="126"/>
      <c r="M1"/>
    </row>
    <row r="2" spans="1:13" ht="53.25" customHeight="1" x14ac:dyDescent="0.25">
      <c r="A2" s="127" t="s">
        <v>70</v>
      </c>
      <c r="B2" s="127"/>
      <c r="C2" s="127"/>
      <c r="D2" s="127"/>
      <c r="M2"/>
    </row>
    <row r="3" spans="1:13" ht="16.5" thickBot="1" x14ac:dyDescent="0.3">
      <c r="M3" s="64"/>
    </row>
    <row r="4" spans="1:13" ht="48" thickBot="1" x14ac:dyDescent="0.3">
      <c r="A4" s="43" t="s">
        <v>50</v>
      </c>
      <c r="B4" s="52" t="s">
        <v>0</v>
      </c>
      <c r="C4" s="50"/>
      <c r="D4" s="51"/>
      <c r="M4" s="63"/>
    </row>
    <row r="5" spans="1:13" ht="15.75" x14ac:dyDescent="0.25">
      <c r="A5" s="30" t="s">
        <v>51</v>
      </c>
      <c r="B5" s="53"/>
      <c r="C5" s="32"/>
      <c r="D5" s="32"/>
      <c r="M5" s="63"/>
    </row>
    <row r="6" spans="1:13" ht="15.75" x14ac:dyDescent="0.25">
      <c r="A6" s="31" t="s">
        <v>19</v>
      </c>
      <c r="B6" s="54">
        <f>'Compensation Worksheet Template'!I3</f>
        <v>70000</v>
      </c>
      <c r="C6" s="32"/>
      <c r="D6" s="32"/>
      <c r="M6"/>
    </row>
    <row r="7" spans="1:13" s="4" customFormat="1" ht="15.75" x14ac:dyDescent="0.25">
      <c r="A7" s="33" t="s">
        <v>3</v>
      </c>
      <c r="B7" s="58">
        <v>40</v>
      </c>
      <c r="C7" s="32"/>
      <c r="D7" s="16"/>
      <c r="E7" s="3"/>
      <c r="G7" s="5"/>
      <c r="H7" s="6"/>
      <c r="I7" s="6"/>
      <c r="M7"/>
    </row>
    <row r="8" spans="1:13" s="5" customFormat="1" ht="21" x14ac:dyDescent="0.25">
      <c r="A8" s="33" t="s">
        <v>20</v>
      </c>
      <c r="B8" s="59">
        <f>B6/B10</f>
        <v>33.653846153846153</v>
      </c>
      <c r="C8" s="32"/>
      <c r="D8" s="17"/>
      <c r="G8" s="7"/>
      <c r="M8"/>
    </row>
    <row r="9" spans="1:13" s="5" customFormat="1" ht="21" x14ac:dyDescent="0.25">
      <c r="A9" s="33" t="s">
        <v>4</v>
      </c>
      <c r="B9" s="59">
        <f>B6/B11</f>
        <v>269.23076923076923</v>
      </c>
      <c r="C9" s="32"/>
      <c r="D9" s="17"/>
      <c r="G9" s="7"/>
      <c r="M9"/>
    </row>
    <row r="10" spans="1:13" s="4" customFormat="1" ht="15.75" x14ac:dyDescent="0.25">
      <c r="A10" s="33" t="s">
        <v>5</v>
      </c>
      <c r="B10" s="60">
        <f>B7*52</f>
        <v>2080</v>
      </c>
      <c r="C10" s="32"/>
      <c r="D10" s="18"/>
      <c r="G10" s="5"/>
      <c r="H10" s="6"/>
      <c r="I10" s="6"/>
      <c r="M10"/>
    </row>
    <row r="11" spans="1:13" s="5" customFormat="1" ht="15.75" x14ac:dyDescent="0.25">
      <c r="A11" s="33" t="s">
        <v>6</v>
      </c>
      <c r="B11" s="61">
        <f>5*52</f>
        <v>260</v>
      </c>
      <c r="C11" s="32"/>
      <c r="D11" s="19" t="s">
        <v>7</v>
      </c>
      <c r="M11"/>
    </row>
    <row r="12" spans="1:13" s="5" customFormat="1" ht="16.5" thickBot="1" x14ac:dyDescent="0.3">
      <c r="A12" s="33" t="s">
        <v>8</v>
      </c>
      <c r="B12" s="61">
        <f>B11-B21</f>
        <v>232</v>
      </c>
      <c r="C12" s="32"/>
      <c r="D12" s="19" t="s">
        <v>7</v>
      </c>
      <c r="M12"/>
    </row>
    <row r="13" spans="1:13" ht="48" thickBot="1" x14ac:dyDescent="0.3">
      <c r="A13" s="46"/>
      <c r="B13" s="47"/>
      <c r="C13" s="44" t="s">
        <v>1</v>
      </c>
      <c r="D13" s="45" t="s">
        <v>2</v>
      </c>
      <c r="M13"/>
    </row>
    <row r="14" spans="1:13" ht="15.75" x14ac:dyDescent="0.25">
      <c r="A14" s="48" t="s">
        <v>38</v>
      </c>
      <c r="B14" s="49"/>
      <c r="C14" s="21">
        <f>B6</f>
        <v>70000</v>
      </c>
      <c r="D14" s="34">
        <f>C14/C54</f>
        <v>0.69710380182028364</v>
      </c>
      <c r="M14"/>
    </row>
    <row r="15" spans="1:13" ht="15.75" x14ac:dyDescent="0.25">
      <c r="A15" s="35" t="s">
        <v>46</v>
      </c>
      <c r="B15" s="20"/>
      <c r="C15" s="28"/>
      <c r="D15" s="36"/>
      <c r="M15"/>
    </row>
    <row r="16" spans="1:13" ht="15.75" x14ac:dyDescent="0.25">
      <c r="A16" s="31" t="s">
        <v>9</v>
      </c>
      <c r="B16" s="22">
        <v>10</v>
      </c>
      <c r="C16" s="23">
        <f>B9*B16</f>
        <v>2692.3076923076924</v>
      </c>
      <c r="D16" s="37">
        <f>C16/C54</f>
        <v>2.6811684685395524E-2</v>
      </c>
      <c r="M16"/>
    </row>
    <row r="17" spans="1:13" ht="15.75" x14ac:dyDescent="0.25">
      <c r="A17" s="31" t="s">
        <v>10</v>
      </c>
      <c r="B17" s="22">
        <v>5</v>
      </c>
      <c r="C17" s="23">
        <f>B9*B17</f>
        <v>1346.1538461538462</v>
      </c>
      <c r="D17" s="37">
        <f>C17/C54</f>
        <v>1.3405842342697762E-2</v>
      </c>
      <c r="M17"/>
    </row>
    <row r="18" spans="1:13" ht="15.75" x14ac:dyDescent="0.25">
      <c r="A18" s="31" t="s">
        <v>11</v>
      </c>
      <c r="B18" s="22">
        <v>11</v>
      </c>
      <c r="C18" s="23">
        <f>(B9)*B18</f>
        <v>2961.5384615384614</v>
      </c>
      <c r="D18" s="37">
        <f>C18/C54</f>
        <v>2.9492853153935076E-2</v>
      </c>
      <c r="M18"/>
    </row>
    <row r="19" spans="1:13" ht="15.75" x14ac:dyDescent="0.25">
      <c r="A19" s="31" t="s">
        <v>12</v>
      </c>
      <c r="B19" s="22">
        <v>2</v>
      </c>
      <c r="C19" s="23">
        <f>(B9)*B19</f>
        <v>538.46153846153845</v>
      </c>
      <c r="D19" s="37">
        <f>C19/C54</f>
        <v>5.3623369370791049E-3</v>
      </c>
      <c r="M19"/>
    </row>
    <row r="20" spans="1:13" ht="31.5" x14ac:dyDescent="0.25">
      <c r="A20" s="31" t="s">
        <v>71</v>
      </c>
      <c r="B20" s="22">
        <v>0</v>
      </c>
      <c r="C20" s="23">
        <f>B9*B20</f>
        <v>0</v>
      </c>
      <c r="D20" s="37">
        <f>C20/C54</f>
        <v>0</v>
      </c>
      <c r="L20" s="67" t="s">
        <v>7</v>
      </c>
      <c r="M20"/>
    </row>
    <row r="21" spans="1:13" s="8" customFormat="1" ht="15.75" x14ac:dyDescent="0.25">
      <c r="A21" s="38" t="s">
        <v>37</v>
      </c>
      <c r="B21" s="24">
        <f>SUM(B16:B20)</f>
        <v>28</v>
      </c>
      <c r="C21" s="21">
        <f>SUM(C16:C20)</f>
        <v>7538.4615384615381</v>
      </c>
      <c r="D21" s="34">
        <f>C21/C54</f>
        <v>7.5072717119107457E-2</v>
      </c>
      <c r="F21" s="9"/>
    </row>
    <row r="22" spans="1:13" s="8" customFormat="1" ht="15.75" x14ac:dyDescent="0.25">
      <c r="A22" s="39" t="s">
        <v>47</v>
      </c>
      <c r="B22" s="25"/>
      <c r="C22" s="28"/>
      <c r="D22" s="36"/>
    </row>
    <row r="23" spans="1:13" ht="31.5" x14ac:dyDescent="0.25">
      <c r="A23" s="31" t="s">
        <v>72</v>
      </c>
      <c r="B23" s="26">
        <v>1.66E-2</v>
      </c>
      <c r="C23" s="23">
        <f>C14*B23</f>
        <v>1162</v>
      </c>
      <c r="D23" s="37">
        <f>C23/C54</f>
        <v>1.1571923110216709E-2</v>
      </c>
    </row>
    <row r="24" spans="1:13" ht="15.75" x14ac:dyDescent="0.25">
      <c r="A24" s="31" t="s">
        <v>73</v>
      </c>
      <c r="B24" s="26">
        <v>5.9499999999999997E-2</v>
      </c>
      <c r="C24" s="23">
        <f>C14*B24</f>
        <v>4165</v>
      </c>
      <c r="D24" s="37">
        <f>C24/C54</f>
        <v>4.1477676208306877E-2</v>
      </c>
    </row>
    <row r="25" spans="1:13" ht="15.75" x14ac:dyDescent="0.25">
      <c r="A25" s="31" t="s">
        <v>142</v>
      </c>
      <c r="B25" s="26">
        <v>1.95E-2</v>
      </c>
      <c r="C25" s="23">
        <f>C14*B25</f>
        <v>1365</v>
      </c>
      <c r="D25" s="37">
        <f>C25/C54</f>
        <v>1.3593524135495531E-2</v>
      </c>
    </row>
    <row r="26" spans="1:13" ht="15.75" x14ac:dyDescent="0.25">
      <c r="A26" s="31" t="s">
        <v>15</v>
      </c>
      <c r="B26" s="26">
        <v>1.55E-2</v>
      </c>
      <c r="C26" s="23">
        <f>C14*B26</f>
        <v>1085</v>
      </c>
      <c r="D26" s="37">
        <f>C26/C54</f>
        <v>1.0805108928214397E-2</v>
      </c>
    </row>
    <row r="27" spans="1:13" s="8" customFormat="1" ht="15.75" x14ac:dyDescent="0.25">
      <c r="A27" s="40" t="s">
        <v>39</v>
      </c>
      <c r="B27" s="24"/>
      <c r="C27" s="21">
        <f>SUM(C23:C26)</f>
        <v>7777</v>
      </c>
      <c r="D27" s="34">
        <f>C27/C54</f>
        <v>7.7448232382233514E-2</v>
      </c>
    </row>
    <row r="28" spans="1:13" s="8" customFormat="1" ht="15.75" x14ac:dyDescent="0.25">
      <c r="A28" s="39" t="s">
        <v>48</v>
      </c>
      <c r="B28" s="25"/>
      <c r="C28" s="28"/>
      <c r="D28" s="36"/>
    </row>
    <row r="29" spans="1:13" ht="15.75" x14ac:dyDescent="0.25">
      <c r="A29" s="31" t="s">
        <v>21</v>
      </c>
      <c r="B29" s="26">
        <v>0.02</v>
      </c>
      <c r="C29" s="23">
        <f>C$14*B29</f>
        <v>1400</v>
      </c>
      <c r="D29" s="37">
        <f>C29/C$54</f>
        <v>1.3942076036405673E-2</v>
      </c>
    </row>
    <row r="30" spans="1:13" ht="15.75" x14ac:dyDescent="0.25">
      <c r="A30" s="31" t="s">
        <v>22</v>
      </c>
      <c r="B30" s="26">
        <v>0.01</v>
      </c>
      <c r="C30" s="23">
        <f t="shared" ref="C30:C36" si="0">C$14*B30</f>
        <v>700</v>
      </c>
      <c r="D30" s="37">
        <f>C30/C$54</f>
        <v>6.9710380182028365E-3</v>
      </c>
    </row>
    <row r="31" spans="1:13" ht="15.75" x14ac:dyDescent="0.25">
      <c r="A31" s="31" t="s">
        <v>23</v>
      </c>
      <c r="B31" s="26">
        <v>0.02</v>
      </c>
      <c r="C31" s="23">
        <f t="shared" si="0"/>
        <v>1400</v>
      </c>
      <c r="D31" s="37">
        <f>C31/C$54</f>
        <v>1.3942076036405673E-2</v>
      </c>
    </row>
    <row r="32" spans="1:13" ht="31.5" x14ac:dyDescent="0.25">
      <c r="A32" s="31" t="s">
        <v>74</v>
      </c>
      <c r="B32" s="26">
        <v>0.01</v>
      </c>
      <c r="C32" s="23">
        <f t="shared" si="0"/>
        <v>700</v>
      </c>
      <c r="D32" s="37">
        <f>C32/C$54</f>
        <v>6.9710380182028365E-3</v>
      </c>
    </row>
    <row r="33" spans="1:11" ht="15.75" x14ac:dyDescent="0.25">
      <c r="A33" s="31" t="s">
        <v>25</v>
      </c>
      <c r="B33" s="26">
        <v>0.03</v>
      </c>
      <c r="C33" s="23">
        <f t="shared" si="0"/>
        <v>2100</v>
      </c>
      <c r="D33" s="37">
        <f>C33/C54</f>
        <v>2.0913114054608509E-2</v>
      </c>
    </row>
    <row r="34" spans="1:11" ht="15.75" x14ac:dyDescent="0.25">
      <c r="A34" s="31" t="s">
        <v>26</v>
      </c>
      <c r="B34" s="26">
        <v>0.02</v>
      </c>
      <c r="C34" s="23">
        <f t="shared" si="0"/>
        <v>1400</v>
      </c>
      <c r="D34" s="37">
        <f>C34/C54</f>
        <v>1.3942076036405673E-2</v>
      </c>
    </row>
    <row r="35" spans="1:11" ht="15.75" x14ac:dyDescent="0.25">
      <c r="A35" s="31" t="s">
        <v>16</v>
      </c>
      <c r="B35" s="26">
        <v>0.01</v>
      </c>
      <c r="C35" s="23">
        <f t="shared" si="0"/>
        <v>700</v>
      </c>
      <c r="D35" s="37">
        <f>C35/C54</f>
        <v>6.9710380182028365E-3</v>
      </c>
    </row>
    <row r="36" spans="1:11" ht="31.5" x14ac:dyDescent="0.25">
      <c r="A36" s="31" t="s">
        <v>75</v>
      </c>
      <c r="B36" s="26">
        <v>0.01</v>
      </c>
      <c r="C36" s="23">
        <f t="shared" si="0"/>
        <v>700</v>
      </c>
      <c r="D36" s="37">
        <f>C36/C54</f>
        <v>6.9710380182028365E-3</v>
      </c>
    </row>
    <row r="37" spans="1:11" s="8" customFormat="1" ht="15.75" x14ac:dyDescent="0.25">
      <c r="A37" s="40" t="s">
        <v>40</v>
      </c>
      <c r="B37" s="24"/>
      <c r="C37" s="21">
        <f>SUM(C29:C36)</f>
        <v>9100</v>
      </c>
      <c r="D37" s="34">
        <f>C37/C54</f>
        <v>9.0623494236636876E-2</v>
      </c>
    </row>
    <row r="38" spans="1:11" s="8" customFormat="1" ht="15.75" x14ac:dyDescent="0.25">
      <c r="A38" s="39" t="s">
        <v>49</v>
      </c>
      <c r="B38" s="25"/>
      <c r="C38" s="28"/>
      <c r="D38" s="41"/>
      <c r="K38" s="8" t="s">
        <v>7</v>
      </c>
    </row>
    <row r="39" spans="1:11" ht="15.75" x14ac:dyDescent="0.25">
      <c r="A39" s="31" t="s">
        <v>34</v>
      </c>
      <c r="B39" s="15">
        <v>500</v>
      </c>
      <c r="C39" s="23">
        <f>B39</f>
        <v>500</v>
      </c>
      <c r="D39" s="37">
        <f>C39/C$54</f>
        <v>4.9793128701448829E-3</v>
      </c>
    </row>
    <row r="40" spans="1:11" ht="15.75" x14ac:dyDescent="0.25">
      <c r="A40" s="31" t="s">
        <v>45</v>
      </c>
      <c r="B40" s="15">
        <v>1500</v>
      </c>
      <c r="C40" s="23">
        <f t="shared" ref="C40" si="1">B40</f>
        <v>1500</v>
      </c>
      <c r="D40" s="37">
        <f>C40/C$54</f>
        <v>1.4937938610434649E-2</v>
      </c>
    </row>
    <row r="41" spans="1:11" ht="15.75" x14ac:dyDescent="0.25">
      <c r="A41" s="31" t="s">
        <v>17</v>
      </c>
      <c r="B41" s="15"/>
      <c r="C41" s="23"/>
      <c r="D41" s="37">
        <f>C41/C54</f>
        <v>0</v>
      </c>
    </row>
    <row r="42" spans="1:11" s="10" customFormat="1" ht="15.75" x14ac:dyDescent="0.25">
      <c r="A42" s="40" t="s">
        <v>42</v>
      </c>
      <c r="B42" s="24"/>
      <c r="C42" s="21">
        <f>SUM(C39:C41)</f>
        <v>2000</v>
      </c>
      <c r="D42" s="34">
        <f>C42/C54</f>
        <v>1.9917251480579531E-2</v>
      </c>
    </row>
    <row r="43" spans="1:11" s="10" customFormat="1" ht="15.75" x14ac:dyDescent="0.25">
      <c r="A43" s="128" t="s">
        <v>41</v>
      </c>
      <c r="B43" s="129"/>
      <c r="C43" s="28"/>
      <c r="D43" s="36"/>
    </row>
    <row r="44" spans="1:11" ht="15.75" x14ac:dyDescent="0.25">
      <c r="A44" s="31" t="s">
        <v>32</v>
      </c>
      <c r="B44" s="27">
        <v>100</v>
      </c>
      <c r="C44" s="23">
        <f>B44</f>
        <v>100</v>
      </c>
      <c r="D44" s="37">
        <f t="shared" ref="D44:D52" si="2">C44/C$54</f>
        <v>9.9586257402897661E-4</v>
      </c>
    </row>
    <row r="45" spans="1:11" ht="15.75" x14ac:dyDescent="0.25">
      <c r="A45" s="31" t="s">
        <v>63</v>
      </c>
      <c r="B45" s="27">
        <v>1500</v>
      </c>
      <c r="C45" s="23">
        <f t="shared" ref="C45:C52" si="3">B45</f>
        <v>1500</v>
      </c>
      <c r="D45" s="37">
        <f t="shared" si="2"/>
        <v>1.4937938610434649E-2</v>
      </c>
    </row>
    <row r="46" spans="1:11" ht="15.75" x14ac:dyDescent="0.25">
      <c r="A46" s="31" t="s">
        <v>30</v>
      </c>
      <c r="B46" s="27">
        <v>600</v>
      </c>
      <c r="C46" s="23">
        <f>B46</f>
        <v>600</v>
      </c>
      <c r="D46" s="37">
        <f t="shared" si="2"/>
        <v>5.9751754441738593E-3</v>
      </c>
    </row>
    <row r="47" spans="1:11" ht="15.75" x14ac:dyDescent="0.25">
      <c r="A47" s="31" t="s">
        <v>31</v>
      </c>
      <c r="B47" s="27">
        <v>0</v>
      </c>
      <c r="C47" s="23">
        <f t="shared" si="3"/>
        <v>0</v>
      </c>
      <c r="D47" s="37">
        <f t="shared" si="2"/>
        <v>0</v>
      </c>
    </row>
    <row r="48" spans="1:11" ht="15.75" x14ac:dyDescent="0.25">
      <c r="A48" s="31" t="s">
        <v>154</v>
      </c>
      <c r="B48" s="27">
        <v>0</v>
      </c>
      <c r="C48" s="23">
        <f t="shared" si="3"/>
        <v>0</v>
      </c>
      <c r="D48" s="37">
        <f t="shared" si="2"/>
        <v>0</v>
      </c>
    </row>
    <row r="49" spans="1:4" ht="15.75" x14ac:dyDescent="0.25">
      <c r="A49" s="31" t="s">
        <v>28</v>
      </c>
      <c r="B49" s="27">
        <v>600</v>
      </c>
      <c r="C49" s="23">
        <f t="shared" si="3"/>
        <v>600</v>
      </c>
      <c r="D49" s="37">
        <f t="shared" si="2"/>
        <v>5.9751754441738593E-3</v>
      </c>
    </row>
    <row r="50" spans="1:4" ht="15.75" x14ac:dyDescent="0.25">
      <c r="A50" s="31" t="s">
        <v>29</v>
      </c>
      <c r="B50" s="27">
        <v>600</v>
      </c>
      <c r="C50" s="23">
        <f t="shared" si="3"/>
        <v>600</v>
      </c>
      <c r="D50" s="37">
        <f t="shared" si="2"/>
        <v>5.9751754441738593E-3</v>
      </c>
    </row>
    <row r="51" spans="1:4" ht="15.75" x14ac:dyDescent="0.25">
      <c r="A51" s="31" t="s">
        <v>76</v>
      </c>
      <c r="B51" s="27">
        <v>600</v>
      </c>
      <c r="C51" s="23">
        <f t="shared" si="3"/>
        <v>600</v>
      </c>
      <c r="D51" s="37">
        <f t="shared" si="2"/>
        <v>5.9751754441738593E-3</v>
      </c>
    </row>
    <row r="52" spans="1:4" ht="15.75" x14ac:dyDescent="0.25">
      <c r="A52" s="31" t="s">
        <v>18</v>
      </c>
      <c r="B52" s="27"/>
      <c r="C52" s="23">
        <f t="shared" si="3"/>
        <v>0</v>
      </c>
      <c r="D52" s="37">
        <f t="shared" si="2"/>
        <v>0</v>
      </c>
    </row>
    <row r="53" spans="1:4" ht="15.75" x14ac:dyDescent="0.25">
      <c r="A53" s="40" t="s">
        <v>43</v>
      </c>
      <c r="B53" s="29"/>
      <c r="C53" s="21">
        <f>SUM(C44:C52)</f>
        <v>4000</v>
      </c>
      <c r="D53" s="34">
        <f>C53/C54</f>
        <v>3.9834502961159063E-2</v>
      </c>
    </row>
    <row r="54" spans="1:4" ht="16.5" thickBot="1" x14ac:dyDescent="0.3">
      <c r="A54" s="55" t="s">
        <v>55</v>
      </c>
      <c r="B54" s="56"/>
      <c r="C54" s="57">
        <f>SUM(C53+C42+C37+C27+C21+C14)</f>
        <v>100415.46153846153</v>
      </c>
      <c r="D54" s="42">
        <f>D53+D42+D37+D27+D21+D14</f>
        <v>1</v>
      </c>
    </row>
    <row r="55" spans="1:4" x14ac:dyDescent="0.25">
      <c r="A55" s="2"/>
      <c r="B55" s="11"/>
      <c r="C55" s="14"/>
    </row>
    <row r="56" spans="1:4" x14ac:dyDescent="0.25">
      <c r="A56" s="123" t="s">
        <v>149</v>
      </c>
      <c r="B56" s="11"/>
    </row>
    <row r="57" spans="1:4" x14ac:dyDescent="0.25">
      <c r="A57" s="96" t="s">
        <v>143</v>
      </c>
    </row>
    <row r="58" spans="1:4" x14ac:dyDescent="0.25">
      <c r="A58" s="96" t="s">
        <v>144</v>
      </c>
    </row>
    <row r="59" spans="1:4" x14ac:dyDescent="0.25">
      <c r="A59" s="96" t="s">
        <v>151</v>
      </c>
    </row>
    <row r="60" spans="1:4" x14ac:dyDescent="0.25">
      <c r="A60" s="96" t="s">
        <v>152</v>
      </c>
    </row>
  </sheetData>
  <mergeCells count="3">
    <mergeCell ref="A1:D1"/>
    <mergeCell ref="A2:D2"/>
    <mergeCell ref="A43:B43"/>
  </mergeCells>
  <hyperlinks>
    <hyperlink ref="A56" r:id="rId1" display=" *BC Health Tax has a variable rate based on business revenue." xr:uid="{1748BB17-1489-4D0C-9846-0578E0A4707B}"/>
  </hyperlinks>
  <pageMargins left="0.25" right="0.25" top="0.75" bottom="0.75" header="0.3" footer="0.3"/>
  <pageSetup paperSize="5" scale="88" fitToWidth="0"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22E7D-ABE9-43E0-8BD3-6CF82A615C21}">
  <dimension ref="A1:L36"/>
  <sheetViews>
    <sheetView workbookViewId="0">
      <selection sqref="A1:I1"/>
    </sheetView>
  </sheetViews>
  <sheetFormatPr defaultRowHeight="15" x14ac:dyDescent="0.25"/>
  <sheetData>
    <row r="1" spans="1:12" ht="21" x14ac:dyDescent="0.25">
      <c r="A1" s="130" t="s">
        <v>126</v>
      </c>
      <c r="B1" s="130"/>
      <c r="C1" s="130"/>
      <c r="D1" s="130"/>
      <c r="E1" s="130"/>
      <c r="F1" s="130"/>
      <c r="G1" s="130"/>
      <c r="H1" s="130"/>
      <c r="I1" s="130"/>
      <c r="J1" s="112"/>
      <c r="K1" s="112"/>
      <c r="L1" s="112"/>
    </row>
    <row r="2" spans="1:12" ht="21" x14ac:dyDescent="0.25">
      <c r="A2" s="98"/>
      <c r="B2" s="98"/>
      <c r="C2" s="98"/>
      <c r="D2" s="98"/>
      <c r="E2" s="98"/>
      <c r="F2" s="98"/>
      <c r="G2" s="98"/>
      <c r="H2" s="98"/>
      <c r="I2" s="98"/>
      <c r="J2" s="98"/>
      <c r="K2" s="98"/>
      <c r="L2" s="98"/>
    </row>
    <row r="3" spans="1:12" ht="21" x14ac:dyDescent="0.25">
      <c r="A3" s="62" t="s">
        <v>52</v>
      </c>
    </row>
    <row r="4" spans="1:12" ht="21" x14ac:dyDescent="0.25">
      <c r="A4" s="62"/>
    </row>
    <row r="5" spans="1:12" ht="15.75" x14ac:dyDescent="0.25">
      <c r="A5" s="65" t="s">
        <v>80</v>
      </c>
    </row>
    <row r="6" spans="1:12" ht="15.75" x14ac:dyDescent="0.25">
      <c r="A6" s="65" t="s">
        <v>81</v>
      </c>
    </row>
    <row r="7" spans="1:12" ht="15.75" x14ac:dyDescent="0.25">
      <c r="A7" s="65"/>
    </row>
    <row r="8" spans="1:12" ht="15.75" x14ac:dyDescent="0.25">
      <c r="A8" s="65" t="s">
        <v>118</v>
      </c>
    </row>
    <row r="9" spans="1:12" x14ac:dyDescent="0.25">
      <c r="A9" s="66" t="s">
        <v>7</v>
      </c>
    </row>
    <row r="10" spans="1:12" ht="15.75" x14ac:dyDescent="0.25">
      <c r="A10" s="67" t="s">
        <v>53</v>
      </c>
    </row>
    <row r="11" spans="1:12" x14ac:dyDescent="0.25">
      <c r="A11" s="68" t="s">
        <v>7</v>
      </c>
    </row>
    <row r="12" spans="1:12" ht="15.75" x14ac:dyDescent="0.25">
      <c r="A12" s="67" t="s">
        <v>131</v>
      </c>
    </row>
    <row r="13" spans="1:12" ht="15.75" x14ac:dyDescent="0.25">
      <c r="A13" s="67" t="s">
        <v>132</v>
      </c>
    </row>
    <row r="14" spans="1:12" ht="15.75" x14ac:dyDescent="0.25">
      <c r="A14" s="67" t="s">
        <v>127</v>
      </c>
    </row>
    <row r="15" spans="1:12" ht="15.75" x14ac:dyDescent="0.25">
      <c r="A15" s="67"/>
    </row>
    <row r="16" spans="1:12" ht="15.75" x14ac:dyDescent="0.25">
      <c r="A16" s="67" t="s">
        <v>129</v>
      </c>
    </row>
    <row r="17" spans="1:1" ht="15.75" x14ac:dyDescent="0.25">
      <c r="A17" s="67" t="s">
        <v>117</v>
      </c>
    </row>
    <row r="18" spans="1:1" ht="15.75" x14ac:dyDescent="0.25">
      <c r="A18" s="67" t="s">
        <v>130</v>
      </c>
    </row>
    <row r="19" spans="1:1" ht="15.75" x14ac:dyDescent="0.25">
      <c r="A19" s="67"/>
    </row>
    <row r="20" spans="1:1" ht="15.75" x14ac:dyDescent="0.25">
      <c r="A20" s="67" t="s">
        <v>128</v>
      </c>
    </row>
    <row r="21" spans="1:1" ht="15.75" x14ac:dyDescent="0.25">
      <c r="A21" s="67" t="s">
        <v>116</v>
      </c>
    </row>
    <row r="22" spans="1:1" ht="15.75" x14ac:dyDescent="0.25">
      <c r="A22" s="67"/>
    </row>
    <row r="23" spans="1:1" ht="15.75" x14ac:dyDescent="0.25">
      <c r="A23" s="67" t="s">
        <v>119</v>
      </c>
    </row>
    <row r="24" spans="1:1" ht="15.75" x14ac:dyDescent="0.25">
      <c r="A24" s="67" t="s">
        <v>120</v>
      </c>
    </row>
    <row r="25" spans="1:1" ht="15.75" x14ac:dyDescent="0.25">
      <c r="A25" s="67" t="s">
        <v>121</v>
      </c>
    </row>
    <row r="26" spans="1:1" ht="15.75" x14ac:dyDescent="0.25">
      <c r="A26" s="67" t="s">
        <v>7</v>
      </c>
    </row>
    <row r="27" spans="1:1" ht="15.75" x14ac:dyDescent="0.25">
      <c r="A27" s="67" t="s">
        <v>54</v>
      </c>
    </row>
    <row r="29" spans="1:1" ht="15.75" x14ac:dyDescent="0.25">
      <c r="A29" s="67" t="s">
        <v>122</v>
      </c>
    </row>
    <row r="30" spans="1:1" ht="15.75" x14ac:dyDescent="0.25">
      <c r="A30" s="67"/>
    </row>
    <row r="31" spans="1:1" ht="15.75" x14ac:dyDescent="0.25">
      <c r="A31" s="67"/>
    </row>
    <row r="33" spans="1:1" ht="15.75" x14ac:dyDescent="0.25">
      <c r="A33" s="67" t="s">
        <v>123</v>
      </c>
    </row>
    <row r="34" spans="1:1" x14ac:dyDescent="0.25">
      <c r="A34" t="s">
        <v>124</v>
      </c>
    </row>
    <row r="36" spans="1:1" x14ac:dyDescent="0.25">
      <c r="A36" t="s">
        <v>125</v>
      </c>
    </row>
  </sheetData>
  <mergeCells count="1">
    <mergeCell ref="A1:I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173AA-68ED-4D01-B569-68517B918A8F}">
  <dimension ref="A1:K42"/>
  <sheetViews>
    <sheetView zoomScale="115" zoomScaleNormal="115" workbookViewId="0">
      <pane ySplit="1" topLeftCell="A2" activePane="bottomLeft" state="frozen"/>
      <selection pane="bottomLeft"/>
    </sheetView>
  </sheetViews>
  <sheetFormatPr defaultRowHeight="15" x14ac:dyDescent="0.25"/>
  <cols>
    <col min="1" max="1" width="24.28515625" customWidth="1"/>
    <col min="2" max="2" width="13.28515625" style="77" bestFit="1" customWidth="1"/>
    <col min="3" max="3" width="11.140625" customWidth="1"/>
    <col min="4" max="4" width="13.42578125" customWidth="1"/>
    <col min="5" max="5" width="10.28515625" style="77" customWidth="1"/>
    <col min="6" max="6" width="12" customWidth="1"/>
    <col min="7" max="7" width="14.42578125" customWidth="1"/>
    <col min="8" max="8" width="10.28515625" style="77" customWidth="1"/>
    <col min="9" max="9" width="12" customWidth="1"/>
    <col min="10" max="10" width="14.85546875" customWidth="1"/>
    <col min="11" max="11" width="24.28515625" customWidth="1"/>
  </cols>
  <sheetData>
    <row r="1" spans="1:11" ht="22.5" customHeight="1" thickBot="1" x14ac:dyDescent="0.3">
      <c r="A1" s="93" t="s">
        <v>7</v>
      </c>
      <c r="B1" s="131" t="s">
        <v>141</v>
      </c>
      <c r="C1" s="132"/>
      <c r="D1" s="133"/>
      <c r="E1" s="131" t="s">
        <v>140</v>
      </c>
      <c r="F1" s="132"/>
      <c r="G1" s="133"/>
      <c r="H1" s="131" t="s">
        <v>139</v>
      </c>
      <c r="I1" s="132"/>
      <c r="J1" s="133"/>
      <c r="K1" s="73"/>
    </row>
    <row r="2" spans="1:11" ht="32.25" customHeight="1" thickBot="1" x14ac:dyDescent="0.3">
      <c r="A2" s="76" t="s">
        <v>56</v>
      </c>
      <c r="B2" s="71" t="s">
        <v>57</v>
      </c>
      <c r="C2" s="69" t="s">
        <v>1</v>
      </c>
      <c r="D2" s="69" t="s">
        <v>59</v>
      </c>
      <c r="E2" s="71" t="s">
        <v>69</v>
      </c>
      <c r="F2" s="69" t="s">
        <v>68</v>
      </c>
      <c r="G2" s="69" t="s">
        <v>64</v>
      </c>
      <c r="H2" s="71" t="s">
        <v>67</v>
      </c>
      <c r="I2" s="69" t="s">
        <v>66</v>
      </c>
      <c r="J2" s="69" t="s">
        <v>65</v>
      </c>
      <c r="K2" s="74"/>
    </row>
    <row r="3" spans="1:11" ht="15.75" thickBot="1" x14ac:dyDescent="0.3">
      <c r="A3" s="72" t="s">
        <v>58</v>
      </c>
      <c r="B3" s="78">
        <v>720</v>
      </c>
      <c r="C3" s="82">
        <v>23</v>
      </c>
      <c r="D3" s="89">
        <v>4</v>
      </c>
      <c r="E3" s="78">
        <v>720</v>
      </c>
      <c r="F3" s="82">
        <v>25</v>
      </c>
      <c r="G3" s="89">
        <v>6</v>
      </c>
      <c r="H3" s="78"/>
      <c r="I3" s="82">
        <v>70000</v>
      </c>
      <c r="J3" s="89">
        <v>1</v>
      </c>
      <c r="K3" s="75"/>
    </row>
    <row r="4" spans="1:11" ht="15.75" thickBot="1" x14ac:dyDescent="0.3">
      <c r="A4" s="72" t="s">
        <v>9</v>
      </c>
      <c r="B4" s="80">
        <v>0.04</v>
      </c>
      <c r="C4" s="82">
        <f>(B$4*B$3*C$3)</f>
        <v>662.4</v>
      </c>
      <c r="D4" s="82"/>
      <c r="E4" s="80">
        <v>0.04</v>
      </c>
      <c r="F4" s="82">
        <f>(F$3*E$3*E$4)</f>
        <v>720</v>
      </c>
      <c r="G4" s="82"/>
      <c r="H4" s="79">
        <v>10</v>
      </c>
      <c r="I4" s="82">
        <f>(I$3/260)*H4</f>
        <v>2692.3076923076924</v>
      </c>
      <c r="J4" s="82"/>
      <c r="K4" s="75"/>
    </row>
    <row r="5" spans="1:11" ht="15.75" thickBot="1" x14ac:dyDescent="0.3">
      <c r="A5" s="72" t="s">
        <v>10</v>
      </c>
      <c r="B5" s="79">
        <v>5</v>
      </c>
      <c r="C5" s="82">
        <f>(C$3*8)*B5</f>
        <v>920</v>
      </c>
      <c r="D5" s="82"/>
      <c r="E5" s="79">
        <v>5</v>
      </c>
      <c r="F5" s="82">
        <f t="shared" ref="F5:F19" si="0">(F$3*8)*E5</f>
        <v>1000</v>
      </c>
      <c r="G5" s="82"/>
      <c r="H5" s="79">
        <v>5</v>
      </c>
      <c r="I5" s="82">
        <f t="shared" ref="I5:I6" si="1">(I$3/260)*H5</f>
        <v>1346.1538461538462</v>
      </c>
      <c r="J5" s="82"/>
      <c r="K5" s="75"/>
    </row>
    <row r="6" spans="1:11" ht="15.75" thickBot="1" x14ac:dyDescent="0.3">
      <c r="A6" s="72" t="s">
        <v>11</v>
      </c>
      <c r="B6" s="79">
        <v>4</v>
      </c>
      <c r="C6" s="82">
        <f>(C$3*8)*B6</f>
        <v>736</v>
      </c>
      <c r="D6" s="82"/>
      <c r="E6" s="79">
        <v>4</v>
      </c>
      <c r="F6" s="82">
        <f t="shared" si="0"/>
        <v>800</v>
      </c>
      <c r="G6" s="82"/>
      <c r="H6" s="79">
        <v>11</v>
      </c>
      <c r="I6" s="82">
        <f t="shared" si="1"/>
        <v>2961.5384615384614</v>
      </c>
      <c r="J6" s="82"/>
      <c r="K6" s="75"/>
    </row>
    <row r="7" spans="1:11" ht="15.75" thickBot="1" x14ac:dyDescent="0.3">
      <c r="A7" s="72" t="s">
        <v>12</v>
      </c>
      <c r="B7" s="79">
        <v>1</v>
      </c>
      <c r="C7" s="82">
        <f>(C$3*8)*B7</f>
        <v>184</v>
      </c>
      <c r="D7" s="82"/>
      <c r="E7" s="79">
        <v>1</v>
      </c>
      <c r="F7" s="82">
        <f t="shared" si="0"/>
        <v>200</v>
      </c>
      <c r="G7" s="82"/>
      <c r="H7" s="79">
        <v>2</v>
      </c>
      <c r="I7" s="82">
        <f>(I$3/260)*H7</f>
        <v>538.46153846153845</v>
      </c>
      <c r="J7" s="82"/>
      <c r="K7" s="75"/>
    </row>
    <row r="8" spans="1:11" ht="23.25" thickBot="1" x14ac:dyDescent="0.3">
      <c r="A8" s="72" t="s">
        <v>27</v>
      </c>
      <c r="B8" s="79">
        <v>0</v>
      </c>
      <c r="C8" s="82">
        <f>(C$3*8)*B8</f>
        <v>0</v>
      </c>
      <c r="D8" s="82"/>
      <c r="E8" s="79">
        <v>0</v>
      </c>
      <c r="F8" s="82">
        <f t="shared" si="0"/>
        <v>0</v>
      </c>
      <c r="G8" s="82"/>
      <c r="H8" s="79">
        <v>0</v>
      </c>
      <c r="I8" s="82">
        <f>(I$3/260)*H8</f>
        <v>0</v>
      </c>
      <c r="J8" s="82"/>
      <c r="K8" s="75"/>
    </row>
    <row r="9" spans="1:11" ht="23.25" thickBot="1" x14ac:dyDescent="0.3">
      <c r="A9" s="72" t="s">
        <v>13</v>
      </c>
      <c r="B9" s="88">
        <v>1.66E-2</v>
      </c>
      <c r="C9" s="82">
        <f>(C$3*B$3)*B9</f>
        <v>274.89600000000002</v>
      </c>
      <c r="D9" s="82"/>
      <c r="E9" s="88">
        <v>1.66E-2</v>
      </c>
      <c r="F9" s="82">
        <f>(F$3*E$3)*E9</f>
        <v>298.8</v>
      </c>
      <c r="G9" s="82"/>
      <c r="H9" s="88">
        <v>1.66E-2</v>
      </c>
      <c r="I9" s="82">
        <f>I$3*H9</f>
        <v>1162</v>
      </c>
      <c r="J9" s="82"/>
      <c r="K9" s="75"/>
    </row>
    <row r="10" spans="1:11" ht="23.25" thickBot="1" x14ac:dyDescent="0.3">
      <c r="A10" s="72" t="s">
        <v>14</v>
      </c>
      <c r="B10" s="88">
        <v>5.9499999999999997E-2</v>
      </c>
      <c r="C10" s="82">
        <f t="shared" ref="C10:C12" si="2">(C$3*B$3)*B10</f>
        <v>985.31999999999994</v>
      </c>
      <c r="D10" s="82"/>
      <c r="E10" s="88">
        <v>5.9499999999999997E-2</v>
      </c>
      <c r="F10" s="82">
        <f t="shared" ref="F10:F12" si="3">(F$3*E$3)*E10</f>
        <v>1071</v>
      </c>
      <c r="G10" s="82"/>
      <c r="H10" s="88">
        <v>5.9499999999999997E-2</v>
      </c>
      <c r="I10" s="82">
        <f t="shared" ref="I10:I12" si="4">I$3*H10</f>
        <v>4165</v>
      </c>
      <c r="J10" s="82"/>
      <c r="K10" s="75"/>
    </row>
    <row r="11" spans="1:11" ht="23.25" thickBot="1" x14ac:dyDescent="0.3">
      <c r="A11" s="72" t="s">
        <v>147</v>
      </c>
      <c r="B11" s="88">
        <v>1.95E-2</v>
      </c>
      <c r="C11" s="82">
        <f t="shared" si="2"/>
        <v>322.92</v>
      </c>
      <c r="D11" s="82"/>
      <c r="E11" s="88">
        <v>1.95E-2</v>
      </c>
      <c r="F11" s="82">
        <f t="shared" si="3"/>
        <v>351</v>
      </c>
      <c r="G11" s="82"/>
      <c r="H11" s="88">
        <v>1.95E-2</v>
      </c>
      <c r="I11" s="82">
        <f t="shared" si="4"/>
        <v>1365</v>
      </c>
      <c r="J11" s="82"/>
      <c r="K11" s="75"/>
    </row>
    <row r="12" spans="1:11" ht="23.25" thickBot="1" x14ac:dyDescent="0.3">
      <c r="A12" s="72" t="s">
        <v>15</v>
      </c>
      <c r="B12" s="125">
        <v>1.55E-2</v>
      </c>
      <c r="C12" s="82">
        <f t="shared" si="2"/>
        <v>256.68</v>
      </c>
      <c r="D12" s="82"/>
      <c r="E12" s="88">
        <v>1.55E-2</v>
      </c>
      <c r="F12" s="82">
        <f t="shared" si="3"/>
        <v>279</v>
      </c>
      <c r="G12" s="82"/>
      <c r="H12" s="88">
        <v>1.55E-2</v>
      </c>
      <c r="I12" s="82">
        <f t="shared" si="4"/>
        <v>1085</v>
      </c>
      <c r="J12" s="82"/>
      <c r="K12" s="75"/>
    </row>
    <row r="13" spans="1:11" ht="15.75" thickBot="1" x14ac:dyDescent="0.3">
      <c r="A13" s="72" t="s">
        <v>21</v>
      </c>
      <c r="B13" s="84"/>
      <c r="C13" s="82">
        <v>0</v>
      </c>
      <c r="D13" s="82"/>
      <c r="E13" s="84"/>
      <c r="F13" s="82">
        <f t="shared" si="0"/>
        <v>0</v>
      </c>
      <c r="G13" s="82"/>
      <c r="H13" s="80">
        <v>0.02</v>
      </c>
      <c r="I13" s="82">
        <f>I$3*H13</f>
        <v>1400</v>
      </c>
      <c r="J13" s="82"/>
      <c r="K13" s="75"/>
    </row>
    <row r="14" spans="1:11" ht="23.25" thickBot="1" x14ac:dyDescent="0.3">
      <c r="A14" s="72" t="s">
        <v>22</v>
      </c>
      <c r="B14" s="84"/>
      <c r="C14" s="82">
        <v>0</v>
      </c>
      <c r="D14" s="82"/>
      <c r="E14" s="84"/>
      <c r="F14" s="82">
        <f t="shared" si="0"/>
        <v>0</v>
      </c>
      <c r="G14" s="82"/>
      <c r="H14" s="80">
        <v>0.01</v>
      </c>
      <c r="I14" s="82">
        <f t="shared" ref="I14:I20" si="5">I$3*H14</f>
        <v>700</v>
      </c>
      <c r="J14" s="82"/>
      <c r="K14" s="75"/>
    </row>
    <row r="15" spans="1:11" ht="23.25" thickBot="1" x14ac:dyDescent="0.3">
      <c r="A15" s="72" t="s">
        <v>23</v>
      </c>
      <c r="B15" s="84"/>
      <c r="C15" s="82">
        <v>0</v>
      </c>
      <c r="D15" s="82"/>
      <c r="E15" s="84"/>
      <c r="F15" s="82">
        <f t="shared" si="0"/>
        <v>0</v>
      </c>
      <c r="G15" s="82"/>
      <c r="H15" s="80">
        <v>0.02</v>
      </c>
      <c r="I15" s="82">
        <f t="shared" si="5"/>
        <v>1400</v>
      </c>
      <c r="J15" s="82"/>
      <c r="K15" s="75"/>
    </row>
    <row r="16" spans="1:11" ht="15.75" thickBot="1" x14ac:dyDescent="0.3">
      <c r="A16" s="72" t="s">
        <v>24</v>
      </c>
      <c r="B16" s="84"/>
      <c r="C16" s="82">
        <v>0</v>
      </c>
      <c r="D16" s="82"/>
      <c r="E16" s="84"/>
      <c r="F16" s="82">
        <f t="shared" si="0"/>
        <v>0</v>
      </c>
      <c r="G16" s="82"/>
      <c r="H16" s="80">
        <v>0.01</v>
      </c>
      <c r="I16" s="82">
        <f t="shared" si="5"/>
        <v>700</v>
      </c>
      <c r="J16" s="82"/>
      <c r="K16" s="75"/>
    </row>
    <row r="17" spans="1:11" ht="23.25" thickBot="1" x14ac:dyDescent="0.3">
      <c r="A17" s="72" t="s">
        <v>25</v>
      </c>
      <c r="B17" s="84"/>
      <c r="C17" s="82">
        <v>0</v>
      </c>
      <c r="D17" s="82"/>
      <c r="E17" s="84"/>
      <c r="F17" s="82">
        <f t="shared" si="0"/>
        <v>0</v>
      </c>
      <c r="G17" s="82"/>
      <c r="H17" s="80">
        <v>0.03</v>
      </c>
      <c r="I17" s="82">
        <f t="shared" si="5"/>
        <v>2100</v>
      </c>
      <c r="J17" s="82"/>
      <c r="K17" s="75"/>
    </row>
    <row r="18" spans="1:11" ht="23.25" thickBot="1" x14ac:dyDescent="0.3">
      <c r="A18" s="72" t="s">
        <v>26</v>
      </c>
      <c r="B18" s="84"/>
      <c r="C18" s="82">
        <v>0</v>
      </c>
      <c r="D18" s="82"/>
      <c r="E18" s="84"/>
      <c r="F18" s="82">
        <f t="shared" si="0"/>
        <v>0</v>
      </c>
      <c r="G18" s="82"/>
      <c r="H18" s="80">
        <v>0.02</v>
      </c>
      <c r="I18" s="82">
        <f t="shared" si="5"/>
        <v>1400</v>
      </c>
      <c r="J18" s="82"/>
      <c r="K18" s="75"/>
    </row>
    <row r="19" spans="1:11" ht="15.75" thickBot="1" x14ac:dyDescent="0.3">
      <c r="A19" s="72" t="s">
        <v>16</v>
      </c>
      <c r="B19" s="84"/>
      <c r="C19" s="82">
        <v>0</v>
      </c>
      <c r="D19" s="82"/>
      <c r="E19" s="84"/>
      <c r="F19" s="82">
        <f t="shared" si="0"/>
        <v>0</v>
      </c>
      <c r="G19" s="82"/>
      <c r="H19" s="80">
        <v>0.01</v>
      </c>
      <c r="I19" s="82">
        <f t="shared" si="5"/>
        <v>700</v>
      </c>
      <c r="J19" s="82"/>
      <c r="K19" s="75"/>
    </row>
    <row r="20" spans="1:11" ht="15.75" thickBot="1" x14ac:dyDescent="0.3">
      <c r="A20" s="72" t="s">
        <v>36</v>
      </c>
      <c r="B20" s="81">
        <v>250</v>
      </c>
      <c r="C20" s="82">
        <f>B20</f>
        <v>250</v>
      </c>
      <c r="D20" s="82"/>
      <c r="E20" s="81">
        <v>250</v>
      </c>
      <c r="F20" s="82">
        <f>E20</f>
        <v>250</v>
      </c>
      <c r="G20" s="82"/>
      <c r="H20" s="80">
        <v>0.01</v>
      </c>
      <c r="I20" s="82">
        <f t="shared" si="5"/>
        <v>700</v>
      </c>
      <c r="J20" s="82"/>
      <c r="K20" s="75"/>
    </row>
    <row r="21" spans="1:11" ht="15.75" thickBot="1" x14ac:dyDescent="0.3">
      <c r="A21" s="72" t="s">
        <v>34</v>
      </c>
      <c r="B21" s="81">
        <v>500</v>
      </c>
      <c r="C21" s="82">
        <f>B21</f>
        <v>500</v>
      </c>
      <c r="D21" s="82"/>
      <c r="E21" s="81">
        <v>500</v>
      </c>
      <c r="F21" s="82">
        <v>500</v>
      </c>
      <c r="G21" s="82"/>
      <c r="H21" s="81">
        <v>500</v>
      </c>
      <c r="I21" s="82">
        <f>H21</f>
        <v>500</v>
      </c>
      <c r="J21" s="82"/>
      <c r="K21" s="75"/>
    </row>
    <row r="22" spans="1:11" ht="15.75" thickBot="1" x14ac:dyDescent="0.3">
      <c r="A22" s="72" t="s">
        <v>45</v>
      </c>
      <c r="B22" s="81">
        <v>1500</v>
      </c>
      <c r="C22" s="82">
        <f>B22</f>
        <v>1500</v>
      </c>
      <c r="D22" s="82"/>
      <c r="E22" s="81">
        <v>1500</v>
      </c>
      <c r="F22" s="82">
        <f>E22</f>
        <v>1500</v>
      </c>
      <c r="G22" s="82"/>
      <c r="H22" s="81">
        <v>1500</v>
      </c>
      <c r="I22" s="82">
        <f>H22</f>
        <v>1500</v>
      </c>
      <c r="J22" s="82"/>
      <c r="K22" s="75"/>
    </row>
    <row r="23" spans="1:11" ht="15.75" thickBot="1" x14ac:dyDescent="0.3">
      <c r="A23" s="72" t="s">
        <v>17</v>
      </c>
      <c r="B23" s="86"/>
      <c r="C23" s="87"/>
      <c r="D23" s="87"/>
      <c r="E23" s="86"/>
      <c r="F23" s="87"/>
      <c r="G23" s="87"/>
      <c r="H23" s="86"/>
      <c r="I23" s="87"/>
      <c r="J23" s="87"/>
      <c r="K23" s="75"/>
    </row>
    <row r="24" spans="1:11" ht="15.75" thickBot="1" x14ac:dyDescent="0.3">
      <c r="A24" s="72" t="s">
        <v>32</v>
      </c>
      <c r="B24" s="81">
        <v>100</v>
      </c>
      <c r="C24" s="82">
        <f>B24</f>
        <v>100</v>
      </c>
      <c r="D24" s="82"/>
      <c r="E24" s="81">
        <v>100</v>
      </c>
      <c r="F24" s="82">
        <f>E24</f>
        <v>100</v>
      </c>
      <c r="G24" s="82"/>
      <c r="H24" s="81">
        <v>100</v>
      </c>
      <c r="I24" s="82">
        <f>H24</f>
        <v>100</v>
      </c>
      <c r="J24" s="82"/>
      <c r="K24" s="75"/>
    </row>
    <row r="25" spans="1:11" ht="23.25" thickBot="1" x14ac:dyDescent="0.3">
      <c r="A25" s="72" t="s">
        <v>33</v>
      </c>
      <c r="B25" s="81">
        <v>500</v>
      </c>
      <c r="C25" s="82">
        <f>B25</f>
        <v>500</v>
      </c>
      <c r="D25" s="82"/>
      <c r="E25" s="81">
        <v>500</v>
      </c>
      <c r="F25" s="82">
        <f t="shared" ref="F25:F32" si="6">E25</f>
        <v>500</v>
      </c>
      <c r="G25" s="82"/>
      <c r="H25" s="81">
        <v>1500</v>
      </c>
      <c r="I25" s="82">
        <f t="shared" ref="I25:I32" si="7">H25</f>
        <v>1500</v>
      </c>
      <c r="J25" s="82"/>
      <c r="K25" s="75"/>
    </row>
    <row r="26" spans="1:11" ht="15.75" thickBot="1" x14ac:dyDescent="0.3">
      <c r="A26" s="72" t="s">
        <v>30</v>
      </c>
      <c r="B26" s="86"/>
      <c r="C26" s="82">
        <f t="shared" ref="C26:C31" si="8">B26</f>
        <v>0</v>
      </c>
      <c r="D26" s="82"/>
      <c r="E26" s="86"/>
      <c r="F26" s="82">
        <f t="shared" si="6"/>
        <v>0</v>
      </c>
      <c r="G26" s="82"/>
      <c r="H26" s="124">
        <v>600</v>
      </c>
      <c r="I26" s="82">
        <f t="shared" si="7"/>
        <v>600</v>
      </c>
      <c r="J26" s="82"/>
      <c r="K26" s="75"/>
    </row>
    <row r="27" spans="1:11" ht="23.25" thickBot="1" x14ac:dyDescent="0.3">
      <c r="A27" s="72" t="s">
        <v>145</v>
      </c>
      <c r="B27" s="86"/>
      <c r="C27" s="82">
        <f t="shared" si="8"/>
        <v>0</v>
      </c>
      <c r="D27" s="82"/>
      <c r="E27" s="86"/>
      <c r="F27" s="82">
        <f t="shared" si="6"/>
        <v>0</v>
      </c>
      <c r="G27" s="82"/>
      <c r="H27" s="86"/>
      <c r="I27" s="82">
        <f t="shared" si="7"/>
        <v>0</v>
      </c>
      <c r="J27" s="82"/>
      <c r="K27" s="75"/>
    </row>
    <row r="28" spans="1:11" ht="15.75" thickBot="1" x14ac:dyDescent="0.3">
      <c r="A28" s="72" t="s">
        <v>154</v>
      </c>
      <c r="B28" s="86"/>
      <c r="C28" s="82">
        <f t="shared" si="8"/>
        <v>0</v>
      </c>
      <c r="D28" s="82"/>
      <c r="E28" s="86"/>
      <c r="F28" s="82">
        <f t="shared" si="6"/>
        <v>0</v>
      </c>
      <c r="G28" s="82"/>
      <c r="H28" s="86"/>
      <c r="I28" s="82">
        <f t="shared" si="7"/>
        <v>0</v>
      </c>
      <c r="J28" s="82"/>
      <c r="K28" s="75"/>
    </row>
    <row r="29" spans="1:11" ht="23.25" thickBot="1" x14ac:dyDescent="0.3">
      <c r="A29" s="72" t="s">
        <v>28</v>
      </c>
      <c r="B29" s="86"/>
      <c r="C29" s="82">
        <f t="shared" si="8"/>
        <v>0</v>
      </c>
      <c r="D29" s="82"/>
      <c r="E29" s="86"/>
      <c r="F29" s="82">
        <f t="shared" si="6"/>
        <v>0</v>
      </c>
      <c r="G29" s="82"/>
      <c r="H29" s="81">
        <v>600</v>
      </c>
      <c r="I29" s="82">
        <f t="shared" si="7"/>
        <v>600</v>
      </c>
      <c r="J29" s="82"/>
      <c r="K29" s="75"/>
    </row>
    <row r="30" spans="1:11" ht="15.75" thickBot="1" x14ac:dyDescent="0.3">
      <c r="A30" s="72" t="s">
        <v>29</v>
      </c>
      <c r="B30" s="86"/>
      <c r="C30" s="82">
        <f t="shared" si="8"/>
        <v>0</v>
      </c>
      <c r="D30" s="82"/>
      <c r="E30" s="86"/>
      <c r="F30" s="82">
        <f t="shared" si="6"/>
        <v>0</v>
      </c>
      <c r="G30" s="82"/>
      <c r="H30" s="81">
        <v>600</v>
      </c>
      <c r="I30" s="82">
        <f t="shared" si="7"/>
        <v>600</v>
      </c>
      <c r="J30" s="82"/>
      <c r="K30" s="75"/>
    </row>
    <row r="31" spans="1:11" ht="15.75" thickBot="1" x14ac:dyDescent="0.3">
      <c r="A31" s="72" t="s">
        <v>35</v>
      </c>
      <c r="B31" s="81">
        <v>100</v>
      </c>
      <c r="C31" s="82">
        <f t="shared" si="8"/>
        <v>100</v>
      </c>
      <c r="D31" s="82"/>
      <c r="E31" s="81">
        <v>100</v>
      </c>
      <c r="F31" s="82">
        <f t="shared" si="6"/>
        <v>100</v>
      </c>
      <c r="G31" s="82"/>
      <c r="H31" s="81">
        <v>600</v>
      </c>
      <c r="I31" s="82">
        <f t="shared" si="7"/>
        <v>600</v>
      </c>
      <c r="J31" s="82"/>
      <c r="K31" s="75"/>
    </row>
    <row r="32" spans="1:11" ht="15.75" thickBot="1" x14ac:dyDescent="0.3">
      <c r="A32" s="72" t="s">
        <v>18</v>
      </c>
      <c r="B32" s="86"/>
      <c r="C32" s="82">
        <f>B32</f>
        <v>0</v>
      </c>
      <c r="D32" s="82"/>
      <c r="E32" s="86"/>
      <c r="F32" s="82">
        <f t="shared" si="6"/>
        <v>0</v>
      </c>
      <c r="G32" s="82"/>
      <c r="H32" s="86"/>
      <c r="I32" s="82">
        <f t="shared" si="7"/>
        <v>0</v>
      </c>
      <c r="J32" s="82"/>
      <c r="K32" s="75"/>
    </row>
    <row r="33" spans="1:11" ht="23.25" thickBot="1" x14ac:dyDescent="0.3">
      <c r="A33" s="70" t="s">
        <v>60</v>
      </c>
      <c r="B33" s="71"/>
      <c r="C33" s="83">
        <f>(B3*C3)+SUM(C4:C32)</f>
        <v>23852.216</v>
      </c>
      <c r="D33" s="83"/>
      <c r="E33" s="71"/>
      <c r="F33" s="83">
        <f>(E3*F3)+SUM(F4:F32)</f>
        <v>25669.8</v>
      </c>
      <c r="G33" s="83"/>
      <c r="H33" s="71"/>
      <c r="I33" s="83">
        <f>SUM(I3:I32)</f>
        <v>100415.46153846153</v>
      </c>
      <c r="J33" s="83"/>
      <c r="K33" s="74"/>
    </row>
    <row r="34" spans="1:11" ht="22.5" x14ac:dyDescent="0.25">
      <c r="A34" s="90" t="s">
        <v>61</v>
      </c>
      <c r="C34" t="s">
        <v>7</v>
      </c>
      <c r="D34" s="91">
        <f>C33*D3</f>
        <v>95408.864000000001</v>
      </c>
      <c r="G34" s="95">
        <f>F33*G3</f>
        <v>154018.79999999999</v>
      </c>
      <c r="J34" s="95">
        <f>I33*J3</f>
        <v>100415.46153846153</v>
      </c>
    </row>
    <row r="35" spans="1:11" x14ac:dyDescent="0.25">
      <c r="A35" s="85" t="s">
        <v>62</v>
      </c>
      <c r="B35" s="92">
        <f>SUM(D34,G34,J34,)</f>
        <v>349843.12553846149</v>
      </c>
      <c r="D35" s="95"/>
    </row>
    <row r="36" spans="1:11" x14ac:dyDescent="0.25">
      <c r="A36" s="85"/>
      <c r="B36" s="92"/>
      <c r="D36" s="95"/>
    </row>
    <row r="37" spans="1:11" x14ac:dyDescent="0.25">
      <c r="A37" s="97" t="s">
        <v>153</v>
      </c>
      <c r="B37" s="92"/>
      <c r="D37" s="95"/>
    </row>
    <row r="38" spans="1:11" x14ac:dyDescent="0.25">
      <c r="A38" s="96" t="s">
        <v>148</v>
      </c>
      <c r="B38" s="92"/>
      <c r="D38" s="95"/>
    </row>
    <row r="39" spans="1:11" x14ac:dyDescent="0.25">
      <c r="A39" s="96"/>
      <c r="B39" s="92"/>
      <c r="D39" s="95"/>
    </row>
    <row r="40" spans="1:11" x14ac:dyDescent="0.25">
      <c r="A40" s="97" t="s">
        <v>77</v>
      </c>
    </row>
    <row r="41" spans="1:11" x14ac:dyDescent="0.25">
      <c r="A41" t="s">
        <v>78</v>
      </c>
      <c r="B41" s="94"/>
    </row>
    <row r="42" spans="1:11" x14ac:dyDescent="0.25">
      <c r="A42" t="s">
        <v>79</v>
      </c>
    </row>
  </sheetData>
  <mergeCells count="3">
    <mergeCell ref="B1:D1"/>
    <mergeCell ref="E1:G1"/>
    <mergeCell ref="H1:J1"/>
  </mergeCell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Annual Pay Statement</vt:lpstr>
      <vt:lpstr>Pay Statement Letter Template</vt:lpstr>
      <vt:lpstr>Compensation Worksheet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Moseley</dc:creator>
  <cp:lastModifiedBy>Sarah Moseley</cp:lastModifiedBy>
  <cp:lastPrinted>2023-12-12T17:29:23Z</cp:lastPrinted>
  <dcterms:created xsi:type="dcterms:W3CDTF">2023-08-30T22:15:51Z</dcterms:created>
  <dcterms:modified xsi:type="dcterms:W3CDTF">2024-02-23T17:22:16Z</dcterms:modified>
</cp:coreProperties>
</file>